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360" yWindow="345" windowWidth="18195" windowHeight="10035" tabRatio="862"/>
  </bookViews>
  <sheets>
    <sheet name="SUPPLIER RET PAGE 1" sheetId="1" r:id="rId1"/>
    <sheet name="SUPPLIER RET PAGE 2" sheetId="2" r:id="rId2"/>
    <sheet name="SCH Div 11A-065" sheetId="6" r:id="rId3"/>
    <sheet name="SCH Div 11A-160" sheetId="7" r:id="rId4"/>
    <sheet name="SCH Div 11A-125" sheetId="8" r:id="rId5"/>
    <sheet name="SCH Div 11A-130" sheetId="9" r:id="rId6"/>
    <sheet name="SCH Div 11B-065" sheetId="10" r:id="rId7"/>
    <sheet name="SCH Div 11B-160" sheetId="11" r:id="rId8"/>
    <sheet name="SCH Div 11B-125" sheetId="12" r:id="rId9"/>
    <sheet name="SCH Div 11B-130" sheetId="5" r:id="rId10"/>
    <sheet name="SCH Rec 1-065" sheetId="13" r:id="rId11"/>
    <sheet name="SCH Rec 1-160" sheetId="3" r:id="rId12"/>
    <sheet name="SCH Rec 1-125" sheetId="14" r:id="rId13"/>
    <sheet name="SCH Rec 1-130" sheetId="15" r:id="rId14"/>
    <sheet name="SCH Rec 2-065" sheetId="16" r:id="rId15"/>
    <sheet name="SCH Rec 2-160" sheetId="17" r:id="rId16"/>
    <sheet name="SCH Rec 2-125" sheetId="18" r:id="rId17"/>
    <sheet name="SCH Rec 2-130" sheetId="19" r:id="rId18"/>
    <sheet name="SCH Rec 2B-E00" sheetId="20" r:id="rId19"/>
    <sheet name="SCH Rec 2B-171" sheetId="21" r:id="rId20"/>
    <sheet name="SCH TRR 5A-065" sheetId="4" r:id="rId21"/>
    <sheet name="SCH TRR 5A-160" sheetId="24" r:id="rId22"/>
    <sheet name="SCH TRR 5A-228" sheetId="25" r:id="rId23"/>
    <sheet name="SCH 5C TRR-065" sheetId="27" r:id="rId24"/>
    <sheet name="SCH 5C TRR-160" sheetId="28" r:id="rId25"/>
    <sheet name="SCH 5C TRR-228" sheetId="29" r:id="rId26"/>
    <sheet name="SCH 5Q TRR-065" sheetId="31" r:id="rId27"/>
    <sheet name="SCH 5Q TRR-160" sheetId="32" r:id="rId28"/>
    <sheet name="SCH 5Q TRR-125" sheetId="33" r:id="rId29"/>
    <sheet name="SCH 5Q TRR-130" sheetId="34" r:id="rId30"/>
    <sheet name="SCH 7A TRR-065" sheetId="35" r:id="rId31"/>
    <sheet name="SCH 7A TRR-160" sheetId="36" r:id="rId32"/>
    <sheet name="SCH 7A TRR-125" sheetId="37" r:id="rId33"/>
    <sheet name="SCH 7A TRR-130" sheetId="38" r:id="rId34"/>
    <sheet name="SCH 7C TRR-130" sheetId="42" r:id="rId35"/>
    <sheet name="SCH 8 TRR-065" sheetId="43" r:id="rId36"/>
    <sheet name="SCH 8 TRR-160" sheetId="44" r:id="rId37"/>
    <sheet name="SCH 8 TRR-125" sheetId="45" r:id="rId38"/>
    <sheet name="SCH 8 TRR-130" sheetId="46" r:id="rId39"/>
    <sheet name="SCH 9C TRR-065" sheetId="47" r:id="rId40"/>
    <sheet name="SCH 9C TRR-160" sheetId="48" r:id="rId41"/>
    <sheet name="SCH 9C TRR-125" sheetId="49" r:id="rId42"/>
    <sheet name="SCH 9C TRR-130" sheetId="50" r:id="rId43"/>
    <sheet name="SCH 9E TRR-065" sheetId="51" r:id="rId44"/>
    <sheet name="SCH 9E TRR-160" sheetId="52" r:id="rId45"/>
    <sheet name="SCH 9E TRR-125" sheetId="53" r:id="rId46"/>
    <sheet name="SCH 9E TRR-130" sheetId="54" r:id="rId47"/>
    <sheet name="SCH 10A TRR-065" sheetId="55" r:id="rId48"/>
    <sheet name="SCH 10A TRR-160" sheetId="56" r:id="rId49"/>
    <sheet name="SCH 10A TRR-125" sheetId="57" r:id="rId50"/>
    <sheet name="SCH 10A TRR-130" sheetId="58" r:id="rId51"/>
    <sheet name="SCH 10B TRR-125" sheetId="61" r:id="rId52"/>
    <sheet name="SCH 10B TRR-130" sheetId="62" r:id="rId53"/>
    <sheet name="SCH 10Z TRR-065" sheetId="63" r:id="rId54"/>
  </sheets>
  <calcPr calcId="145621"/>
</workbook>
</file>

<file path=xl/calcChain.xml><?xml version="1.0" encoding="utf-8"?>
<calcChain xmlns="http://schemas.openxmlformats.org/spreadsheetml/2006/main">
  <c r="F29" i="1" l="1"/>
  <c r="D29" i="1"/>
  <c r="F28" i="1"/>
  <c r="D28" i="1"/>
  <c r="F27" i="1"/>
  <c r="D27" i="1"/>
  <c r="F26" i="1"/>
  <c r="D26" i="1"/>
  <c r="D24" i="1"/>
  <c r="D26" i="2"/>
  <c r="G24" i="2"/>
  <c r="D24" i="2"/>
  <c r="E23" i="2"/>
  <c r="F23" i="2"/>
  <c r="G23" i="2"/>
  <c r="D23" i="2"/>
  <c r="G22" i="2"/>
  <c r="H22" i="2"/>
  <c r="D22" i="2"/>
  <c r="H20" i="2"/>
  <c r="H23" i="2" s="1"/>
  <c r="H24" i="2" s="1"/>
  <c r="H26" i="2" s="1"/>
  <c r="H24" i="1" s="1"/>
  <c r="H26" i="1" s="1"/>
  <c r="F20" i="2"/>
  <c r="G20" i="2"/>
  <c r="E20" i="2"/>
  <c r="D20" i="2"/>
  <c r="H13" i="2"/>
  <c r="G13" i="2"/>
  <c r="E13" i="2"/>
  <c r="E22" i="2" s="1"/>
  <c r="E24" i="2" s="1"/>
  <c r="E26" i="2" s="1"/>
  <c r="E24" i="1" s="1"/>
  <c r="E26" i="1" s="1"/>
  <c r="F13" i="2"/>
  <c r="F22" i="2" s="1"/>
  <c r="F24" i="2" s="1"/>
  <c r="F26" i="2" s="1"/>
  <c r="D13" i="2"/>
  <c r="D12" i="2"/>
  <c r="D18" i="2"/>
  <c r="H11" i="2"/>
  <c r="G11" i="2"/>
  <c r="H16" i="2"/>
  <c r="G16" i="2"/>
  <c r="E16" i="2"/>
  <c r="D16" i="2"/>
  <c r="H15" i="2"/>
  <c r="G15" i="2"/>
  <c r="E15" i="2"/>
  <c r="D15" i="2"/>
  <c r="H9" i="2"/>
  <c r="G9" i="2"/>
  <c r="E9" i="2"/>
  <c r="D9" i="2"/>
  <c r="F7" i="2"/>
  <c r="E7" i="2"/>
  <c r="D7" i="2"/>
  <c r="F6" i="2"/>
  <c r="E6" i="2"/>
  <c r="D6" i="2"/>
  <c r="H8" i="2"/>
  <c r="G8" i="2"/>
  <c r="D8" i="2"/>
  <c r="H25" i="2"/>
  <c r="E25" i="2"/>
  <c r="D25" i="2"/>
  <c r="H10" i="2"/>
  <c r="G10" i="2"/>
  <c r="E10" i="2"/>
  <c r="D10" i="2"/>
  <c r="H19" i="2"/>
  <c r="G19" i="2"/>
  <c r="E19" i="2"/>
  <c r="D19" i="2"/>
  <c r="E28" i="1" l="1"/>
  <c r="E27" i="1"/>
  <c r="E29" i="1" s="1"/>
  <c r="H28" i="1"/>
  <c r="H29" i="1" s="1"/>
  <c r="H27" i="1"/>
  <c r="L48" i="38"/>
  <c r="L48" i="34"/>
  <c r="L48" i="37"/>
  <c r="K43" i="21"/>
  <c r="L43" i="8"/>
  <c r="L48" i="63" l="1"/>
  <c r="L48" i="62"/>
  <c r="L48" i="61"/>
  <c r="L48" i="58"/>
  <c r="L48" i="57"/>
  <c r="L48" i="56"/>
  <c r="L48" i="55"/>
  <c r="L48" i="54"/>
  <c r="L48" i="53"/>
  <c r="L48" i="52"/>
  <c r="L48" i="51"/>
  <c r="L48" i="50"/>
  <c r="L48" i="49"/>
  <c r="L48" i="48"/>
  <c r="L48" i="47"/>
  <c r="L48" i="46"/>
  <c r="L48" i="45"/>
  <c r="L48" i="44"/>
  <c r="L48" i="42"/>
  <c r="L48" i="43"/>
  <c r="L48" i="36"/>
  <c r="L48" i="35"/>
  <c r="L48" i="33"/>
  <c r="L48" i="32"/>
  <c r="L48" i="31"/>
  <c r="L48" i="29"/>
  <c r="L48" i="28"/>
  <c r="L48" i="27"/>
  <c r="L48" i="25"/>
  <c r="L48" i="24"/>
  <c r="L48" i="4"/>
  <c r="K43" i="20"/>
  <c r="K43" i="19"/>
  <c r="K43" i="18"/>
  <c r="K43" i="17"/>
  <c r="K43" i="16"/>
  <c r="K43" i="15"/>
  <c r="K43" i="13"/>
  <c r="K43" i="14"/>
  <c r="G25" i="2" s="1"/>
  <c r="G26" i="2" s="1"/>
  <c r="G24" i="1" s="1"/>
  <c r="G26" i="1" s="1"/>
  <c r="K43" i="3"/>
  <c r="L43" i="5"/>
  <c r="L43" i="12"/>
  <c r="L43" i="11"/>
  <c r="L43" i="10"/>
  <c r="L43" i="9"/>
  <c r="L43" i="7"/>
  <c r="L43" i="6"/>
  <c r="G27" i="1" l="1"/>
  <c r="G28" i="1"/>
  <c r="G29" i="1" s="1"/>
</calcChain>
</file>

<file path=xl/sharedStrings.xml><?xml version="1.0" encoding="utf-8"?>
<sst xmlns="http://schemas.openxmlformats.org/spreadsheetml/2006/main" count="4971" uniqueCount="227">
  <si>
    <t>Gasoline</t>
  </si>
  <si>
    <t>Undyed Diesel</t>
  </si>
  <si>
    <t>Aviation Gas</t>
  </si>
  <si>
    <t>Jet Fuel</t>
  </si>
  <si>
    <t>Tax Rate</t>
  </si>
  <si>
    <t>Tax
(Multiply Line 1 by Line 2)</t>
  </si>
  <si>
    <t>Less: Discount of .005
(Multiply Line 3 by .005)</t>
  </si>
  <si>
    <t>Interest</t>
  </si>
  <si>
    <t>SUPPLIER/PERMISSIVE SUPPLIER MONTHLY RETURN</t>
  </si>
  <si>
    <t>This return and payment are due on or before the 22nd day of the month following the period covered.  If the due date</t>
  </si>
  <si>
    <t>Under penalties of perjury, I declare that I have examined this return, including all accompanying documents, and to the</t>
  </si>
  <si>
    <t>A</t>
  </si>
  <si>
    <t>B</t>
  </si>
  <si>
    <t>C</t>
  </si>
  <si>
    <t>D</t>
  </si>
  <si>
    <t>Date</t>
  </si>
  <si>
    <t>Signature</t>
  </si>
  <si>
    <t>Title</t>
  </si>
  <si>
    <t>Telephone Number</t>
  </si>
  <si>
    <t>SUMMARY</t>
  </si>
  <si>
    <t>B&amp;L:MFT- SR</t>
  </si>
  <si>
    <t>Reportable Gallons</t>
  </si>
  <si>
    <t>Other</t>
  </si>
  <si>
    <t>Nontaxable Removals</t>
  </si>
  <si>
    <t>E</t>
  </si>
  <si>
    <t>Dyed Diesel</t>
  </si>
  <si>
    <t>Diversions out of AL</t>
  </si>
  <si>
    <t xml:space="preserve">best of my knowledge and belief, it is true, correct, and complete. </t>
  </si>
  <si>
    <t>Calculations of Taxable Gallons</t>
  </si>
  <si>
    <t>Net Tax Due 
(Subtract Lines 4 and 5 from Line 3)</t>
  </si>
  <si>
    <t>Credit for Tax on Reported Bad Debt
(Must Have Been Issued a Credit Letter)</t>
  </si>
  <si>
    <t>Repayment of Previous Bad Debt</t>
  </si>
  <si>
    <t>Credit Authorized Other Than Bad Debt
(Must Have Been Issued a Credit Letter)</t>
  </si>
  <si>
    <t>Total Tax Due
(Subtract Lines 7 and 9 From Line 6 and
add Line 8)</t>
  </si>
  <si>
    <t>Alabama Seal</t>
  </si>
  <si>
    <t xml:space="preserve">                   Business &amp; License Tax Division</t>
  </si>
  <si>
    <t xml:space="preserve">                          Motor Fuels Section</t>
  </si>
  <si>
    <t xml:space="preserve">          P.O. Box 327540  Montgomery, AL 36132-7540 (334) 242-9608  Fax (334)242-1199</t>
  </si>
  <si>
    <r>
      <rPr>
        <sz val="11"/>
        <color theme="10"/>
        <rFont val="Calibri"/>
        <family val="2"/>
        <scheme val="minor"/>
      </rPr>
      <t xml:space="preserve">                   </t>
    </r>
    <r>
      <rPr>
        <u/>
        <sz val="11"/>
        <color theme="10"/>
        <rFont val="Calibri"/>
        <family val="2"/>
        <scheme val="minor"/>
      </rPr>
      <t xml:space="preserve">  www.revenue.alabama.gov</t>
    </r>
  </si>
  <si>
    <t>NAME</t>
  </si>
  <si>
    <t>ADDRESS</t>
  </si>
  <si>
    <t>LICENSE#</t>
  </si>
  <si>
    <t>FEIN</t>
  </si>
  <si>
    <t>CONTACT NAME</t>
  </si>
  <si>
    <t>PHONE NUMBER</t>
  </si>
  <si>
    <t>(         )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</si>
  <si>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</si>
  <si>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</si>
  <si>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>B&amp;L:MFT-SR</t>
  </si>
  <si>
    <t>Late File Penalty</t>
  </si>
  <si>
    <t>Late Pay Penalty</t>
  </si>
  <si>
    <t>Total Amount Due by Tax Type
(Add Lines 10, 11, 12, &amp; 13)</t>
  </si>
  <si>
    <r>
      <t xml:space="preserve">Total Amount Due (Enter Total Amount Due of All Tax Types From Line 14)                                                        
Payments Over $750 Must be Paid Electronically.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PAY THIS AMOUNT        </t>
    </r>
  </si>
  <si>
    <t xml:space="preserve">                  Alabama Department of Revenue</t>
  </si>
  <si>
    <t>Gallons Removed for Export with the Applicable
Destination State Tax Collected</t>
  </si>
  <si>
    <t>Gallons Sold to Licensed Exempt Entity</t>
  </si>
  <si>
    <t>All Gallons Sold/Removed at Terminal
Rack for Unlicensed Customers</t>
  </si>
  <si>
    <t>All Gallons Removed at Terminal Rack for
AL Licensees</t>
  </si>
  <si>
    <t>Gallons Imported/Purchased with no AL Excise Tax Paid</t>
  </si>
  <si>
    <t>Gallons Removed for Own Use</t>
  </si>
  <si>
    <t>Diversions into AL with no AL Tax Paid</t>
  </si>
  <si>
    <t>Gallons Sold to an Air Carrier that
Purchases Jet Fuel in a Foreign Trade Zone (All Cargo, International Flights)</t>
  </si>
  <si>
    <t>Tax-paid Purchases</t>
  </si>
  <si>
    <t>Gasoline Blendstocks Sold to a Licensed
Supplier/Permissive Supplier or to a Person not using the Blendstocks in the Manufacture of
Motor Fuel</t>
  </si>
  <si>
    <t>Less: Discount of .001, Not
to Exceed $2,000 of Total Discount for
Columns A Through E
(Multiply Line 3 by .001)</t>
  </si>
  <si>
    <t>Gallons of Aviation Gasoline sold to a Licensed Aviation Fuel Purchaser</t>
  </si>
  <si>
    <t xml:space="preserve">falls on a weekend or state holiday, then the return is due the next business day.       </t>
  </si>
  <si>
    <t>SUPPLIER - SCHEDULE OF RECEIPTS</t>
  </si>
  <si>
    <t>Schedule Type: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</si>
  <si>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</si>
  <si>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</si>
  <si>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</si>
  <si>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</si>
  <si>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</si>
  <si>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</si>
  <si>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</si>
  <si>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 = 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</si>
  <si>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</si>
  <si>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</si>
  <si>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</si>
  <si>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</si>
  <si>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</si>
  <si>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</si>
  <si>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</si>
  <si>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</si>
  <si>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</si>
  <si>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</si>
  <si>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</si>
  <si>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</si>
  <si>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>Received</t>
  </si>
  <si>
    <t>Name</t>
  </si>
  <si>
    <t>Origin</t>
  </si>
  <si>
    <t>Destination</t>
  </si>
  <si>
    <t>Totals</t>
  </si>
  <si>
    <t>SUPPLIER - TERMINAL RACK REMOVALS</t>
  </si>
  <si>
    <t>SUPPLIER - State Diversion Corrections</t>
  </si>
  <si>
    <t>(3)
Mode</t>
  </si>
  <si>
    <t>(6)
Purchaser</t>
  </si>
  <si>
    <t>Origin State</t>
  </si>
  <si>
    <t>Destination State</t>
  </si>
  <si>
    <t>Code</t>
  </si>
  <si>
    <t>MONTH/YEAR</t>
  </si>
  <si>
    <t>Product Code:</t>
  </si>
  <si>
    <t>(1)
Date</t>
  </si>
  <si>
    <t>(2)
Seller</t>
  </si>
  <si>
    <t>(4)
Carrier</t>
  </si>
  <si>
    <t>(5)
State of</t>
  </si>
  <si>
    <t>(6)
Doc. Number</t>
  </si>
  <si>
    <t>(7)
Net Gallons</t>
  </si>
  <si>
    <t>(8)
Gross Gallons</t>
  </si>
  <si>
    <t>(2)
Carrier</t>
  </si>
  <si>
    <t>(5)
Terminal Code</t>
  </si>
  <si>
    <t>(7)
Doc. Number</t>
  </si>
  <si>
    <t>(8)
Net Gallons</t>
  </si>
  <si>
    <t>(9)
Gross Gallons</t>
  </si>
  <si>
    <t xml:space="preserve">(1)
Carrier </t>
  </si>
  <si>
    <t>(2)
Mode</t>
  </si>
  <si>
    <t xml:space="preserve">(3)
Point of </t>
  </si>
  <si>
    <t xml:space="preserve">(4)
Terminal </t>
  </si>
  <si>
    <t>(5)
Purchaser</t>
  </si>
  <si>
    <t>(6)
Date Shipped</t>
  </si>
  <si>
    <t>(7)
Document Number</t>
  </si>
  <si>
    <t>Total (Add Lines 16 through 22.)</t>
  </si>
  <si>
    <t>Total Reportable Gallons
(Amount from Line 23)</t>
  </si>
  <si>
    <t>2 - Gallons received Alabama excise tax-unpaid (Line 18)</t>
  </si>
  <si>
    <t>2B - Gallons received tax-unpaid, blendable stock (Line 22)</t>
  </si>
  <si>
    <t>11A - Diversions out of Alabama (Line 28)</t>
  </si>
  <si>
    <t>5C - Gallons sold/removed at terminal rack for licensed customers (Line 17)</t>
  </si>
  <si>
    <t>5A - Gallons sold/removed at terminal rack for unlicensed customers (Line 16)</t>
  </si>
  <si>
    <t>5Q - Gallons removed for own use (Line 19)</t>
  </si>
  <si>
    <t>7A - Gallons exported with the destination tax collected (Line 24)</t>
  </si>
  <si>
    <t>10B - Gallons of aviation fuels sold to a licensed aviation fuel purchaser (Line 21)</t>
  </si>
  <si>
    <t>9C - Gallons sold directly to licensed local school systems - tax-exempt (Line 25)</t>
  </si>
  <si>
    <t>8 - Gallons sold directly to licensed U.S. Government entities - tax-exempt(Line 25)</t>
  </si>
  <si>
    <t>9E - Gallons sold directly to licensed city and county government - tax-exempt (Line 25)</t>
  </si>
  <si>
    <t>10A - Gallons sold directly to other licensed exempt entities - tax-exempt (Line 25)</t>
  </si>
  <si>
    <t>(Complete Page  2, Lines 16 Through 34 First)</t>
  </si>
  <si>
    <t>Taxable Gallons
(From Page 2, Line 34 )</t>
  </si>
  <si>
    <t>Total (Add Lines 24 through 28.)</t>
  </si>
  <si>
    <t>Non- taxable Removals
(Amount from Line 29)</t>
  </si>
  <si>
    <t>Net Gallons Subject to Tax (Subtract Line 33 from Line 32.  Enter on Page 1, Line 1)</t>
  </si>
  <si>
    <t>11B - Diversions into Alabama with no Alabama excise tax paid (Line 20)</t>
  </si>
  <si>
    <t xml:space="preserve">10Z - Gasoline blendstocks removed tax-exempt not in connection with a sale, </t>
  </si>
  <si>
    <t xml:space="preserve">           which will not be used to produce a finished fuel (Line 27)</t>
  </si>
  <si>
    <t>Net Reportable Gallons
(Subtract Line 31 from Line 30)</t>
  </si>
  <si>
    <t>1 - Gallons received Alabama excise tax-paid (Line 33)</t>
  </si>
  <si>
    <t>7C - Gallons for foreign trade zones (Line 26)</t>
  </si>
  <si>
    <t>J</t>
  </si>
  <si>
    <t>AL</t>
  </si>
  <si>
    <t>TN</t>
  </si>
  <si>
    <t>PL</t>
  </si>
  <si>
    <t>MG 01 137</t>
  </si>
  <si>
    <t>MG 01 148</t>
  </si>
  <si>
    <t>BM 01 470</t>
  </si>
  <si>
    <t>BM 01 472</t>
  </si>
  <si>
    <t>BM 01471</t>
  </si>
  <si>
    <t>MG 01 186</t>
  </si>
  <si>
    <t>BM 01 491</t>
  </si>
  <si>
    <t>BM 01 496</t>
  </si>
  <si>
    <t>MG 01 208</t>
  </si>
  <si>
    <t>BM 01 502</t>
  </si>
  <si>
    <t>MS</t>
  </si>
  <si>
    <t>MG 01 139</t>
  </si>
  <si>
    <t>BM 02 098</t>
  </si>
  <si>
    <t>BM 02 104</t>
  </si>
  <si>
    <t>MG 01 159</t>
  </si>
  <si>
    <t>FL</t>
  </si>
  <si>
    <t>TX</t>
  </si>
  <si>
    <t>638619499</t>
  </si>
  <si>
    <t>638623979</t>
  </si>
  <si>
    <t>638638526</t>
  </si>
  <si>
    <t>638637366</t>
  </si>
  <si>
    <t>638638527</t>
  </si>
  <si>
    <t>GA</t>
  </si>
  <si>
    <t>(4)
Point of</t>
  </si>
  <si>
    <t>MG 01 140</t>
  </si>
  <si>
    <t>____X___Other (See FTA Product List Code)</t>
  </si>
  <si>
    <t>NMA OIL CO INC</t>
  </si>
  <si>
    <t>47-0000006</t>
  </si>
  <si>
    <t>1104 GOODYEAT AVE 308</t>
  </si>
  <si>
    <t>CITY                                                                                     STATE                    ZIP
GADSTON                                                                          AL                           35903</t>
  </si>
  <si>
    <t>R002023582</t>
  </si>
  <si>
    <t>10/12</t>
  </si>
  <si>
    <t>Company Name
NMA OIL CO INC</t>
  </si>
  <si>
    <t>License Number
R002023582</t>
  </si>
  <si>
    <t>FEIN:
47-0000006</t>
  </si>
  <si>
    <t>Month/Year
10/2012</t>
  </si>
  <si>
    <t>Product Code:
065</t>
  </si>
  <si>
    <t>Schedule Type:
10Z</t>
  </si>
  <si>
    <t>Product Code:
130</t>
  </si>
  <si>
    <t>Schedule Type:
10B</t>
  </si>
  <si>
    <t>Product Code:
125</t>
  </si>
  <si>
    <t>Schedule Type:
10A</t>
  </si>
  <si>
    <t>Product Code:
160</t>
  </si>
  <si>
    <t>Schedule Type:
9E</t>
  </si>
  <si>
    <t>Schedule Type:
9C</t>
  </si>
  <si>
    <t>Schedule Type:
8</t>
  </si>
  <si>
    <t>Schedule Type:
7C</t>
  </si>
  <si>
    <t>Schedule Type:
7A</t>
  </si>
  <si>
    <t>Schedule Type:
5Q</t>
  </si>
  <si>
    <t>Product Code:
228</t>
  </si>
  <si>
    <t>Schedule Type:
5C</t>
  </si>
  <si>
    <t>Schedule Type:
5A</t>
  </si>
  <si>
    <t>Product Code:
171</t>
  </si>
  <si>
    <t>Schedule Type:
2B</t>
  </si>
  <si>
    <t>Product Code:
052</t>
  </si>
  <si>
    <t>Schedule Type:
2</t>
  </si>
  <si>
    <t>Schedule Type:
1</t>
  </si>
  <si>
    <t>Schedule Type:
11B</t>
  </si>
  <si>
    <t>Schedule Type:
11A</t>
  </si>
  <si>
    <t>W H TRUCKING</t>
  </si>
  <si>
    <t>47-0000005</t>
  </si>
  <si>
    <t>OAKLEY PIPELINE</t>
  </si>
  <si>
    <t>47-0000007</t>
  </si>
  <si>
    <t>BAVIER COMPANY</t>
  </si>
  <si>
    <t>47-0000003</t>
  </si>
  <si>
    <t>PJ OIL CO</t>
  </si>
  <si>
    <t>47-0000004</t>
  </si>
  <si>
    <t>JETSOUTH</t>
  </si>
  <si>
    <t>47-0000001</t>
  </si>
  <si>
    <t>LEXON COMPANY US</t>
  </si>
  <si>
    <t>47-0000002</t>
  </si>
  <si>
    <t>T-54-AL-1111</t>
  </si>
  <si>
    <t>T-47-AL-4444</t>
  </si>
  <si>
    <t>T-54-AL-2222</t>
  </si>
  <si>
    <t>T-47-AL-5555</t>
  </si>
  <si>
    <t>T-54-AL-3333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</si>
</sst>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&quot;$&quot;#,##0.000_);[Red]\(&quot;$&quot;#,##0.000\)"/>
    <numFmt numFmtId="165" formatCode="&quot;$&quot;#,##0.00"/>
    <numFmt numFmtId="166" formatCode="[$-409]mmm\-yy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9">
    <xf numFmtId="0" fontId="0" fillId="0" borderId="0"/>
    <xf numFmtId="0" fontId="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9" applyNumberFormat="0" applyAlignment="0" applyProtection="0"/>
    <xf numFmtId="0" fontId="19" fillId="8" borderId="20" applyNumberFormat="0" applyAlignment="0" applyProtection="0"/>
    <xf numFmtId="0" fontId="20" fillId="8" borderId="19" applyNumberFormat="0" applyAlignment="0" applyProtection="0"/>
    <xf numFmtId="0" fontId="21" fillId="0" borderId="21" applyNumberFormat="0" applyFill="0" applyAlignment="0" applyProtection="0"/>
    <xf numFmtId="0" fontId="22" fillId="9" borderId="22" applyNumberFormat="0" applyAlignment="0" applyProtection="0"/>
    <xf numFmtId="0" fontId="23" fillId="0" borderId="0" applyNumberFormat="0" applyFill="0" applyBorder="0" applyAlignment="0" applyProtection="0"/>
    <xf numFmtId="0" fontId="10" fillId="10" borderId="23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166" fontId="10" fillId="0" borderId="0"/>
    <xf numFmtId="166" fontId="4" fillId="0" borderId="0" applyNumberFormat="0" applyFill="0" applyBorder="0" applyAlignment="0" applyProtection="0"/>
    <xf numFmtId="166" fontId="11" fillId="0" borderId="0" applyNumberFormat="0" applyFill="0" applyBorder="0" applyAlignment="0" applyProtection="0"/>
    <xf numFmtId="166" fontId="12" fillId="0" borderId="16" applyNumberFormat="0" applyFill="0" applyAlignment="0" applyProtection="0"/>
    <xf numFmtId="166" fontId="13" fillId="0" borderId="17" applyNumberFormat="0" applyFill="0" applyAlignment="0" applyProtection="0"/>
    <xf numFmtId="166" fontId="14" fillId="0" borderId="18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19" applyNumberFormat="0" applyAlignment="0" applyProtection="0"/>
    <xf numFmtId="166" fontId="19" fillId="8" borderId="20" applyNumberFormat="0" applyAlignment="0" applyProtection="0"/>
    <xf numFmtId="166" fontId="20" fillId="8" borderId="19" applyNumberFormat="0" applyAlignment="0" applyProtection="0"/>
    <xf numFmtId="166" fontId="21" fillId="0" borderId="21" applyNumberFormat="0" applyFill="0" applyAlignment="0" applyProtection="0"/>
    <xf numFmtId="166" fontId="22" fillId="9" borderId="22" applyNumberFormat="0" applyAlignment="0" applyProtection="0"/>
    <xf numFmtId="166" fontId="23" fillId="0" borderId="0" applyNumberFormat="0" applyFill="0" applyBorder="0" applyAlignment="0" applyProtection="0"/>
    <xf numFmtId="166" fontId="10" fillId="10" borderId="23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4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166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9" applyNumberFormat="0" applyAlignment="0" applyProtection="0"/>
    <xf numFmtId="0" fontId="19" fillId="8" borderId="20" applyNumberFormat="0" applyAlignment="0" applyProtection="0"/>
    <xf numFmtId="0" fontId="20" fillId="8" borderId="19" applyNumberFormat="0" applyAlignment="0" applyProtection="0"/>
    <xf numFmtId="0" fontId="21" fillId="0" borderId="21" applyNumberFormat="0" applyFill="0" applyAlignment="0" applyProtection="0"/>
    <xf numFmtId="0" fontId="22" fillId="9" borderId="22" applyNumberFormat="0" applyAlignment="0" applyProtection="0"/>
    <xf numFmtId="0" fontId="23" fillId="0" borderId="0" applyNumberFormat="0" applyFill="0" applyBorder="0" applyAlignment="0" applyProtection="0"/>
    <xf numFmtId="0" fontId="10" fillId="10" borderId="23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4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6" fontId="10" fillId="0" borderId="0"/>
    <xf numFmtId="0" fontId="10" fillId="0" borderId="0"/>
    <xf numFmtId="166" fontId="10" fillId="0" borderId="0"/>
    <xf numFmtId="166" fontId="11" fillId="0" borderId="0" applyNumberFormat="0" applyFill="0" applyBorder="0" applyAlignment="0" applyProtection="0"/>
    <xf numFmtId="166" fontId="12" fillId="0" borderId="16" applyNumberFormat="0" applyFill="0" applyAlignment="0" applyProtection="0"/>
    <xf numFmtId="166" fontId="13" fillId="0" borderId="17" applyNumberFormat="0" applyFill="0" applyAlignment="0" applyProtection="0"/>
    <xf numFmtId="166" fontId="14" fillId="0" borderId="18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19" applyNumberFormat="0" applyAlignment="0" applyProtection="0"/>
    <xf numFmtId="166" fontId="19" fillId="8" borderId="20" applyNumberFormat="0" applyAlignment="0" applyProtection="0"/>
    <xf numFmtId="166" fontId="20" fillId="8" borderId="19" applyNumberFormat="0" applyAlignment="0" applyProtection="0"/>
    <xf numFmtId="166" fontId="21" fillId="0" borderId="21" applyNumberFormat="0" applyFill="0" applyAlignment="0" applyProtection="0"/>
    <xf numFmtId="166" fontId="22" fillId="9" borderId="22" applyNumberFormat="0" applyAlignment="0" applyProtection="0"/>
    <xf numFmtId="166" fontId="23" fillId="0" borderId="0" applyNumberFormat="0" applyFill="0" applyBorder="0" applyAlignment="0" applyProtection="0"/>
    <xf numFmtId="166" fontId="10" fillId="10" borderId="23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4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0" fontId="10" fillId="0" borderId="0"/>
    <xf numFmtId="166" fontId="10" fillId="0" borderId="0"/>
    <xf numFmtId="166" fontId="10" fillId="0" borderId="0"/>
    <xf numFmtId="166" fontId="10" fillId="0" borderId="0"/>
    <xf numFmtId="0" fontId="4" fillId="0" borderId="0" applyNumberFormat="0" applyFill="0" applyBorder="0" applyAlignment="0" applyProtection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</cellStyleXfs>
  <cellXfs count="2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right"/>
    </xf>
    <xf numFmtId="16" fontId="0" fillId="0" borderId="0" xfId="0" quotePrefix="1" applyNumberFormat="1" applyBorder="1" applyAlignment="1">
      <alignment horizontal="right"/>
    </xf>
    <xf numFmtId="0" fontId="0" fillId="0" borderId="0" xfId="0" applyBorder="1"/>
    <xf numFmtId="0" fontId="6" fillId="0" borderId="0" xfId="1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8" xfId="0" applyBorder="1"/>
    <xf numFmtId="0" fontId="7" fillId="0" borderId="11" xfId="0" applyFont="1" applyBorder="1"/>
    <xf numFmtId="0" fontId="0" fillId="0" borderId="11" xfId="0" applyBorder="1"/>
    <xf numFmtId="0" fontId="0" fillId="0" borderId="9" xfId="0" applyBorder="1" applyAlignment="1">
      <alignment wrapText="1"/>
    </xf>
    <xf numFmtId="0" fontId="0" fillId="0" borderId="11" xfId="0" applyBorder="1" applyAlignment="1">
      <alignment horizontal="center"/>
    </xf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wrapText="1"/>
    </xf>
    <xf numFmtId="0" fontId="9" fillId="0" borderId="11" xfId="0" applyFont="1" applyBorder="1" applyAlignment="1">
      <alignment wrapText="1"/>
    </xf>
    <xf numFmtId="0" fontId="0" fillId="0" borderId="10" xfId="0" applyBorder="1"/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9" fillId="0" borderId="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14" fontId="0" fillId="0" borderId="1" xfId="0" applyNumberFormat="1" applyBorder="1"/>
    <xf numFmtId="17" fontId="0" fillId="0" borderId="10" xfId="0" applyNumberFormat="1" applyBorder="1"/>
    <xf numFmtId="15" fontId="0" fillId="0" borderId="1" xfId="0" applyNumberFormat="1" applyBorder="1"/>
    <xf numFmtId="3" fontId="0" fillId="0" borderId="1" xfId="0" applyNumberFormat="1" applyBorder="1"/>
    <xf numFmtId="49" fontId="26" fillId="0" borderId="1" xfId="0" applyNumberFormat="1" applyFont="1" applyBorder="1" applyAlignment="1">
      <alignment horizontal="right" wrapText="1"/>
    </xf>
    <xf numFmtId="0" fontId="0" fillId="0" borderId="27" xfId="0" applyBorder="1"/>
    <xf numFmtId="0" fontId="0" fillId="0" borderId="1" xfId="0" applyBorder="1" applyAlignment="1">
      <alignment horizontal="right"/>
    </xf>
    <xf numFmtId="15" fontId="0" fillId="0" borderId="1" xfId="0" applyNumberFormat="1" applyBorder="1" applyAlignment="1">
      <alignment horizontal="center"/>
    </xf>
    <xf numFmtId="49" fontId="27" fillId="0" borderId="1" xfId="0" applyNumberFormat="1" applyFont="1" applyBorder="1" applyAlignment="1">
      <alignment horizontal="left" wrapText="1"/>
    </xf>
    <xf numFmtId="49" fontId="27" fillId="0" borderId="1" xfId="0" applyNumberFormat="1" applyFont="1" applyBorder="1" applyAlignment="1">
      <alignment horizontal="right" wrapText="1"/>
    </xf>
    <xf numFmtId="0" fontId="0" fillId="0" borderId="25" xfId="0" applyBorder="1" applyAlignment="1">
      <alignment horizontal="right"/>
    </xf>
    <xf numFmtId="0" fontId="0" fillId="0" borderId="0" xfId="0"/>
    <xf numFmtId="0" fontId="26" fillId="0" borderId="1" xfId="0" applyNumberFormat="1" applyFont="1" applyBorder="1" applyAlignment="1">
      <alignment horizontal="right" wrapText="1"/>
    </xf>
    <xf numFmtId="3" fontId="0" fillId="0" borderId="14" xfId="0" applyNumberFormat="1" applyBorder="1"/>
    <xf numFmtId="3" fontId="26" fillId="0" borderId="1" xfId="0" applyNumberFormat="1" applyFont="1" applyBorder="1" applyAlignment="1">
      <alignment horizontal="right" wrapText="1"/>
    </xf>
    <xf numFmtId="0" fontId="0" fillId="0" borderId="1" xfId="0" applyNumberFormat="1" applyBorder="1"/>
    <xf numFmtId="3" fontId="0" fillId="0" borderId="26" xfId="0" applyNumberFormat="1" applyBorder="1"/>
    <xf numFmtId="0" fontId="0" fillId="0" borderId="26" xfId="0" applyNumberFormat="1" applyBorder="1"/>
    <xf numFmtId="0" fontId="0" fillId="0" borderId="26" xfId="0" applyNumberFormat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left"/>
    </xf>
    <xf numFmtId="166" fontId="0" fillId="0" borderId="8" xfId="0" applyNumberFormat="1" applyBorder="1"/>
    <xf numFmtId="14" fontId="26" fillId="0" borderId="1" xfId="0" applyNumberFormat="1" applyFont="1" applyBorder="1" applyAlignment="1">
      <alignment horizontal="right" wrapText="1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3" fillId="0" borderId="0" xfId="0" applyFont="1"/>
    <xf numFmtId="0" fontId="28" fillId="0" borderId="1" xfId="0" applyFont="1" applyBorder="1" applyAlignment="1">
      <alignment horizontal="center"/>
    </xf>
    <xf numFmtId="49" fontId="0" fillId="0" borderId="26" xfId="0" applyNumberFormat="1" applyBorder="1" applyAlignment="1">
      <alignment horizontal="right"/>
    </xf>
    <xf numFmtId="0" fontId="0" fillId="0" borderId="8" xfId="0" applyFont="1" applyBorder="1" applyAlignment="1">
      <alignment wrapText="1"/>
    </xf>
    <xf numFmtId="3" fontId="0" fillId="0" borderId="1" xfId="0" applyNumberFormat="1" applyFill="1" applyBorder="1" applyAlignment="1">
      <alignment horizontal="center"/>
    </xf>
    <xf numFmtId="166" fontId="10" fillId="0" borderId="1" xfId="43" applyBorder="1" applyAlignment="1">
      <alignment horizontal="center"/>
    </xf>
    <xf numFmtId="166" fontId="10" fillId="0" borderId="1" xfId="138" applyBorder="1" applyAlignment="1">
      <alignment horizontal="center"/>
    </xf>
    <xf numFmtId="166" fontId="10" fillId="0" borderId="1" xfId="264" applyBorder="1" applyAlignment="1">
      <alignment horizontal="center"/>
    </xf>
    <xf numFmtId="166" fontId="10" fillId="0" borderId="1" xfId="271" applyBorder="1" applyAlignment="1">
      <alignment horizontal="center"/>
    </xf>
    <xf numFmtId="166" fontId="10" fillId="0" borderId="1" xfId="277" applyBorder="1" applyAlignment="1">
      <alignment horizontal="center"/>
    </xf>
    <xf numFmtId="166" fontId="10" fillId="0" borderId="1" xfId="223" applyBorder="1" applyAlignment="1">
      <alignment horizontal="center"/>
    </xf>
    <xf numFmtId="166" fontId="10" fillId="0" borderId="1" xfId="294" applyBorder="1" applyAlignment="1">
      <alignment horizontal="center"/>
    </xf>
    <xf numFmtId="166" fontId="10" fillId="0" borderId="1" xfId="241" applyBorder="1" applyAlignment="1">
      <alignment horizontal="center"/>
    </xf>
    <xf numFmtId="166" fontId="10" fillId="0" borderId="1" xfId="236" applyBorder="1" applyAlignment="1">
      <alignment horizontal="center"/>
    </xf>
    <xf numFmtId="166" fontId="10" fillId="0" borderId="1" xfId="285" applyBorder="1" applyAlignment="1">
      <alignment horizontal="center"/>
    </xf>
    <xf numFmtId="166" fontId="10" fillId="0" borderId="1" xfId="275" applyBorder="1" applyAlignment="1">
      <alignment horizontal="center"/>
    </xf>
    <xf numFmtId="166" fontId="10" fillId="0" borderId="1" xfId="270" applyBorder="1" applyAlignment="1">
      <alignment horizontal="center"/>
    </xf>
    <xf numFmtId="166" fontId="10" fillId="0" borderId="1" xfId="230" applyBorder="1" applyAlignment="1">
      <alignment horizontal="center"/>
    </xf>
    <xf numFmtId="166" fontId="10" fillId="0" borderId="1" xfId="283" applyBorder="1" applyAlignment="1">
      <alignment horizontal="center"/>
    </xf>
    <xf numFmtId="166" fontId="10" fillId="0" borderId="1" xfId="273" applyBorder="1" applyAlignment="1">
      <alignment horizontal="center"/>
    </xf>
    <xf numFmtId="166" fontId="10" fillId="0" borderId="1" xfId="228" applyBorder="1" applyAlignment="1">
      <alignment horizontal="center"/>
    </xf>
    <xf numFmtId="166" fontId="10" fillId="0" borderId="1" xfId="282" applyBorder="1" applyAlignment="1">
      <alignment horizontal="center"/>
    </xf>
    <xf numFmtId="166" fontId="10" fillId="0" borderId="1" xfId="225" applyBorder="1" applyAlignment="1">
      <alignment horizontal="center"/>
    </xf>
    <xf numFmtId="166" fontId="10" fillId="0" borderId="1" xfId="286" applyBorder="1" applyAlignment="1">
      <alignment horizontal="center"/>
    </xf>
    <xf numFmtId="166" fontId="10" fillId="0" borderId="1" xfId="249" applyBorder="1" applyAlignment="1">
      <alignment horizontal="center"/>
    </xf>
    <xf numFmtId="166" fontId="10" fillId="0" borderId="1" xfId="259" applyBorder="1" applyAlignment="1">
      <alignment horizontal="center"/>
    </xf>
    <xf numFmtId="166" fontId="10" fillId="0" borderId="1" xfId="235" applyBorder="1" applyAlignment="1">
      <alignment horizontal="center"/>
    </xf>
    <xf numFmtId="166" fontId="10" fillId="0" borderId="1" xfId="232" applyBorder="1" applyAlignment="1">
      <alignment horizontal="center"/>
    </xf>
    <xf numFmtId="166" fontId="10" fillId="0" borderId="1" xfId="280" applyBorder="1" applyAlignment="1">
      <alignment horizontal="center"/>
    </xf>
    <xf numFmtId="166" fontId="10" fillId="0" borderId="1" xfId="276" applyBorder="1" applyAlignment="1">
      <alignment horizontal="center"/>
    </xf>
    <xf numFmtId="166" fontId="10" fillId="0" borderId="1" xfId="242" applyBorder="1" applyAlignment="1">
      <alignment horizontal="center"/>
    </xf>
    <xf numFmtId="166" fontId="10" fillId="0" borderId="1" xfId="237" applyBorder="1" applyAlignment="1">
      <alignment horizontal="center"/>
    </xf>
    <xf numFmtId="166" fontId="10" fillId="0" borderId="1" xfId="287" applyBorder="1" applyAlignment="1">
      <alignment horizontal="center"/>
    </xf>
    <xf numFmtId="166" fontId="10" fillId="0" borderId="1" xfId="226" applyBorder="1" applyAlignment="1">
      <alignment horizontal="center"/>
    </xf>
    <xf numFmtId="166" fontId="10" fillId="0" borderId="1" xfId="291" applyBorder="1" applyAlignment="1">
      <alignment horizontal="center"/>
    </xf>
    <xf numFmtId="166" fontId="10" fillId="0" borderId="1" xfId="272" applyBorder="1" applyAlignment="1">
      <alignment horizontal="center"/>
    </xf>
    <xf numFmtId="166" fontId="10" fillId="0" borderId="1" xfId="251" applyBorder="1" applyAlignment="1">
      <alignment horizontal="center"/>
    </xf>
    <xf numFmtId="166" fontId="10" fillId="0" borderId="1" xfId="219" applyBorder="1" applyAlignment="1">
      <alignment horizontal="center"/>
    </xf>
    <xf numFmtId="166" fontId="10" fillId="0" borderId="1" xfId="240" applyBorder="1" applyAlignment="1">
      <alignment horizontal="center"/>
    </xf>
    <xf numFmtId="166" fontId="10" fillId="0" borderId="1" xfId="255" applyBorder="1" applyAlignment="1">
      <alignment horizontal="center"/>
    </xf>
    <xf numFmtId="166" fontId="10" fillId="0" borderId="1" xfId="263" applyBorder="1" applyAlignment="1">
      <alignment horizontal="center"/>
    </xf>
    <xf numFmtId="166" fontId="10" fillId="0" borderId="1" xfId="224" applyBorder="1" applyAlignment="1">
      <alignment horizontal="center"/>
    </xf>
    <xf numFmtId="166" fontId="10" fillId="0" borderId="1" xfId="284" applyBorder="1" applyAlignment="1">
      <alignment horizontal="center"/>
    </xf>
    <xf numFmtId="166" fontId="10" fillId="0" borderId="1" xfId="245" applyBorder="1" applyAlignment="1">
      <alignment horizontal="center"/>
    </xf>
    <xf numFmtId="166" fontId="10" fillId="0" borderId="1" xfId="86" applyBorder="1" applyAlignment="1">
      <alignment horizontal="center"/>
    </xf>
    <xf numFmtId="166" fontId="10" fillId="0" borderId="1" xfId="239" applyBorder="1" applyAlignment="1">
      <alignment horizontal="center"/>
    </xf>
    <xf numFmtId="166" fontId="10" fillId="0" borderId="1" xfId="279" applyBorder="1" applyAlignment="1">
      <alignment horizontal="center"/>
    </xf>
    <xf numFmtId="166" fontId="10" fillId="0" borderId="1" xfId="229" applyBorder="1" applyAlignment="1">
      <alignment horizontal="center"/>
    </xf>
    <xf numFmtId="166" fontId="10" fillId="0" borderId="1" xfId="289" applyBorder="1" applyAlignment="1">
      <alignment horizontal="center"/>
    </xf>
    <xf numFmtId="166" fontId="10" fillId="0" borderId="1" xfId="247" applyBorder="1" applyAlignment="1">
      <alignment horizontal="center"/>
    </xf>
    <xf numFmtId="166" fontId="10" fillId="0" borderId="1" xfId="220" applyBorder="1" applyAlignment="1">
      <alignment horizontal="center"/>
    </xf>
    <xf numFmtId="166" fontId="10" fillId="0" borderId="1" xfId="257" applyBorder="1" applyAlignment="1">
      <alignment horizontal="center"/>
    </xf>
    <xf numFmtId="166" fontId="10" fillId="0" borderId="1" xfId="222" applyBorder="1" applyAlignment="1">
      <alignment horizontal="center"/>
    </xf>
    <xf numFmtId="166" fontId="10" fillId="0" borderId="1" xfId="265" applyBorder="1" applyAlignment="1">
      <alignment horizontal="center"/>
    </xf>
    <xf numFmtId="166" fontId="10" fillId="0" borderId="1" xfId="243" applyBorder="1" applyAlignment="1">
      <alignment horizontal="center"/>
    </xf>
    <xf numFmtId="166" fontId="10" fillId="0" borderId="1" xfId="221" applyBorder="1" applyAlignment="1">
      <alignment horizontal="center"/>
    </xf>
    <xf numFmtId="166" fontId="10" fillId="0" borderId="1" xfId="238" applyBorder="1" applyAlignment="1">
      <alignment horizontal="center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166" fontId="10" fillId="0" borderId="1" xfId="266" applyBorder="1" applyAlignment="1">
      <alignment horizontal="center"/>
    </xf>
    <xf numFmtId="166" fontId="10" fillId="0" borderId="1" xfId="254" applyBorder="1" applyAlignment="1">
      <alignment horizontal="center"/>
    </xf>
    <xf numFmtId="166" fontId="10" fillId="0" borderId="1" xfId="296" applyBorder="1" applyAlignment="1">
      <alignment horizontal="center"/>
    </xf>
    <xf numFmtId="166" fontId="10" fillId="0" borderId="1" xfId="231" applyBorder="1" applyAlignment="1">
      <alignment horizontal="center"/>
    </xf>
    <xf numFmtId="166" fontId="10" fillId="0" borderId="1" xfId="306" applyBorder="1" applyAlignment="1">
      <alignment horizontal="center"/>
    </xf>
    <xf numFmtId="166" fontId="10" fillId="0" borderId="1" xfId="307" applyBorder="1" applyAlignment="1">
      <alignment horizontal="center"/>
    </xf>
    <xf numFmtId="166" fontId="10" fillId="0" borderId="1" xfId="258" applyBorder="1" applyAlignment="1">
      <alignment horizontal="center"/>
    </xf>
    <xf numFmtId="166" fontId="10" fillId="0" borderId="1" xfId="305" applyBorder="1" applyAlignment="1">
      <alignment horizontal="center"/>
    </xf>
    <xf numFmtId="166" fontId="10" fillId="0" borderId="1" xfId="256" applyBorder="1" applyAlignment="1">
      <alignment horizontal="center"/>
    </xf>
    <xf numFmtId="166" fontId="10" fillId="0" borderId="1" xfId="303" applyBorder="1" applyAlignment="1">
      <alignment horizontal="center"/>
    </xf>
    <xf numFmtId="166" fontId="10" fillId="0" borderId="1" xfId="304" applyBorder="1" applyAlignment="1">
      <alignment horizontal="center"/>
    </xf>
    <xf numFmtId="166" fontId="10" fillId="0" borderId="1" xfId="262" applyBorder="1" applyAlignment="1">
      <alignment horizontal="center"/>
    </xf>
    <xf numFmtId="166" fontId="10" fillId="0" borderId="1" xfId="290" applyBorder="1" applyAlignment="1">
      <alignment horizontal="center"/>
    </xf>
    <xf numFmtId="166" fontId="10" fillId="0" borderId="1" xfId="267" applyBorder="1" applyAlignment="1">
      <alignment horizontal="center"/>
    </xf>
    <xf numFmtId="166" fontId="10" fillId="0" borderId="1" xfId="274" applyBorder="1" applyAlignment="1">
      <alignment horizontal="center"/>
    </xf>
    <xf numFmtId="166" fontId="10" fillId="0" borderId="1" xfId="295" applyBorder="1" applyAlignment="1">
      <alignment horizontal="center"/>
    </xf>
    <xf numFmtId="166" fontId="10" fillId="0" borderId="1" xfId="278" applyBorder="1" applyAlignment="1">
      <alignment horizontal="center"/>
    </xf>
    <xf numFmtId="166" fontId="10" fillId="0" borderId="1" xfId="293" applyBorder="1" applyAlignment="1">
      <alignment horizontal="center"/>
    </xf>
    <xf numFmtId="166" fontId="10" fillId="0" borderId="1" xfId="292" applyBorder="1" applyAlignment="1">
      <alignment horizontal="center"/>
    </xf>
    <xf numFmtId="166" fontId="10" fillId="0" borderId="1" xfId="308" applyBorder="1" applyAlignment="1">
      <alignment horizontal="center"/>
    </xf>
    <xf numFmtId="166" fontId="10" fillId="0" borderId="1" xfId="260" applyBorder="1" applyAlignment="1">
      <alignment horizontal="center"/>
    </xf>
    <xf numFmtId="166" fontId="10" fillId="0" borderId="1" xfId="250" applyBorder="1" applyAlignment="1">
      <alignment horizontal="center"/>
    </xf>
    <xf numFmtId="166" fontId="10" fillId="0" borderId="1" xfId="233" applyBorder="1" applyAlignment="1">
      <alignment horizontal="center"/>
    </xf>
    <xf numFmtId="166" fontId="10" fillId="0" borderId="1" xfId="227" applyBorder="1" applyAlignment="1">
      <alignment horizontal="center"/>
    </xf>
    <xf numFmtId="166" fontId="10" fillId="0" borderId="1" xfId="244" applyBorder="1" applyAlignment="1">
      <alignment horizontal="center"/>
    </xf>
    <xf numFmtId="166" fontId="10" fillId="0" borderId="1" xfId="253" applyBorder="1" applyAlignment="1">
      <alignment horizontal="center"/>
    </xf>
    <xf numFmtId="166" fontId="10" fillId="0" borderId="1" xfId="301" applyBorder="1" applyAlignment="1">
      <alignment horizontal="center"/>
    </xf>
    <xf numFmtId="166" fontId="10" fillId="0" borderId="1" xfId="252" applyBorder="1" applyAlignment="1">
      <alignment horizontal="center"/>
    </xf>
    <xf numFmtId="166" fontId="10" fillId="0" borderId="1" xfId="269" applyBorder="1" applyAlignment="1">
      <alignment horizontal="center"/>
    </xf>
    <xf numFmtId="166" fontId="10" fillId="0" borderId="1" xfId="268" applyBorder="1" applyAlignment="1">
      <alignment horizontal="center"/>
    </xf>
    <xf numFmtId="166" fontId="10" fillId="0" borderId="1" xfId="300" applyBorder="1" applyAlignment="1">
      <alignment horizontal="center"/>
    </xf>
    <xf numFmtId="166" fontId="10" fillId="0" borderId="1" xfId="302" applyBorder="1" applyAlignment="1">
      <alignment horizontal="center"/>
    </xf>
    <xf numFmtId="166" fontId="10" fillId="0" borderId="1" xfId="299" applyBorder="1" applyAlignment="1">
      <alignment horizontal="center"/>
    </xf>
    <xf numFmtId="166" fontId="10" fillId="0" borderId="1" xfId="248" applyBorder="1" applyAlignment="1">
      <alignment horizontal="center"/>
    </xf>
    <xf numFmtId="166" fontId="10" fillId="0" borderId="1" xfId="281" applyBorder="1" applyAlignment="1">
      <alignment horizontal="center"/>
    </xf>
    <xf numFmtId="166" fontId="10" fillId="0" borderId="1" xfId="246" applyBorder="1" applyAlignment="1">
      <alignment horizontal="center"/>
    </xf>
    <xf numFmtId="166" fontId="10" fillId="0" borderId="1" xfId="298" applyBorder="1" applyAlignment="1">
      <alignment horizontal="center"/>
    </xf>
    <xf numFmtId="166" fontId="10" fillId="0" borderId="1" xfId="234" applyBorder="1" applyAlignment="1">
      <alignment horizontal="center"/>
    </xf>
    <xf numFmtId="166" fontId="10" fillId="0" borderId="1" xfId="218" applyBorder="1" applyAlignment="1">
      <alignment horizontal="center"/>
    </xf>
    <xf numFmtId="166" fontId="10" fillId="0" borderId="1" xfId="261" applyBorder="1" applyAlignment="1">
      <alignment horizontal="center"/>
    </xf>
    <xf numFmtId="166" fontId="10" fillId="0" borderId="1" xfId="288" applyBorder="1" applyAlignment="1">
      <alignment horizontal="center"/>
    </xf>
    <xf numFmtId="166" fontId="10" fillId="0" borderId="1" xfId="297" applyBorder="1" applyAlignment="1">
      <alignment horizontal="center"/>
    </xf>
    <xf numFmtId="166" fontId="0" fillId="0" borderId="1" xfId="138" applyFont="1" applyBorder="1" applyAlignment="1">
      <alignment horizontal="center"/>
    </xf>
    <xf numFmtId="166" fontId="0" fillId="0" borderId="1" xfId="236" applyFont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309">
    <cellStyle name="20% - Accent1" xfId="20" builtinId="30" customBuiltin="1"/>
    <cellStyle name="20% - Accent1 2" xfId="106"/>
    <cellStyle name="20% - Accent1 3" xfId="159"/>
    <cellStyle name="20% - Accent1 4" xfId="63"/>
    <cellStyle name="20% - Accent2" xfId="24" builtinId="34" customBuiltin="1"/>
    <cellStyle name="20% - Accent2 2" xfId="110"/>
    <cellStyle name="20% - Accent2 3" xfId="163"/>
    <cellStyle name="20% - Accent2 4" xfId="67"/>
    <cellStyle name="20% - Accent3" xfId="28" builtinId="38" customBuiltin="1"/>
    <cellStyle name="20% - Accent3 2" xfId="114"/>
    <cellStyle name="20% - Accent3 3" xfId="167"/>
    <cellStyle name="20% - Accent3 4" xfId="71"/>
    <cellStyle name="20% - Accent4" xfId="32" builtinId="42" customBuiltin="1"/>
    <cellStyle name="20% - Accent4 2" xfId="118"/>
    <cellStyle name="20% - Accent4 3" xfId="171"/>
    <cellStyle name="20% - Accent4 4" xfId="75"/>
    <cellStyle name="20% - Accent5" xfId="36" builtinId="46" customBuiltin="1"/>
    <cellStyle name="20% - Accent5 2" xfId="122"/>
    <cellStyle name="20% - Accent5 3" xfId="175"/>
    <cellStyle name="20% - Accent5 4" xfId="79"/>
    <cellStyle name="20% - Accent6" xfId="40" builtinId="50" customBuiltin="1"/>
    <cellStyle name="20% - Accent6 2" xfId="126"/>
    <cellStyle name="20% - Accent6 3" xfId="179"/>
    <cellStyle name="20% - Accent6 4" xfId="83"/>
    <cellStyle name="40% - Accent1" xfId="21" builtinId="31" customBuiltin="1"/>
    <cellStyle name="40% - Accent1 2" xfId="107"/>
    <cellStyle name="40% - Accent1 3" xfId="160"/>
    <cellStyle name="40% - Accent1 4" xfId="64"/>
    <cellStyle name="40% - Accent2" xfId="25" builtinId="35" customBuiltin="1"/>
    <cellStyle name="40% - Accent2 2" xfId="111"/>
    <cellStyle name="40% - Accent2 3" xfId="164"/>
    <cellStyle name="40% - Accent2 4" xfId="68"/>
    <cellStyle name="40% - Accent3" xfId="29" builtinId="39" customBuiltin="1"/>
    <cellStyle name="40% - Accent3 2" xfId="115"/>
    <cellStyle name="40% - Accent3 3" xfId="168"/>
    <cellStyle name="40% - Accent3 4" xfId="72"/>
    <cellStyle name="40% - Accent4" xfId="33" builtinId="43" customBuiltin="1"/>
    <cellStyle name="40% - Accent4 2" xfId="119"/>
    <cellStyle name="40% - Accent4 3" xfId="172"/>
    <cellStyle name="40% - Accent4 4" xfId="76"/>
    <cellStyle name="40% - Accent5" xfId="37" builtinId="47" customBuiltin="1"/>
    <cellStyle name="40% - Accent5 2" xfId="123"/>
    <cellStyle name="40% - Accent5 3" xfId="176"/>
    <cellStyle name="40% - Accent5 4" xfId="80"/>
    <cellStyle name="40% - Accent6" xfId="41" builtinId="51" customBuiltin="1"/>
    <cellStyle name="40% - Accent6 2" xfId="127"/>
    <cellStyle name="40% - Accent6 3" xfId="180"/>
    <cellStyle name="40% - Accent6 4" xfId="84"/>
    <cellStyle name="60% - Accent1" xfId="22" builtinId="32" customBuiltin="1"/>
    <cellStyle name="60% - Accent1 2" xfId="108"/>
    <cellStyle name="60% - Accent1 3" xfId="161"/>
    <cellStyle name="60% - Accent1 4" xfId="65"/>
    <cellStyle name="60% - Accent2" xfId="26" builtinId="36" customBuiltin="1"/>
    <cellStyle name="60% - Accent2 2" xfId="112"/>
    <cellStyle name="60% - Accent2 3" xfId="165"/>
    <cellStyle name="60% - Accent2 4" xfId="69"/>
    <cellStyle name="60% - Accent3" xfId="30" builtinId="40" customBuiltin="1"/>
    <cellStyle name="60% - Accent3 2" xfId="116"/>
    <cellStyle name="60% - Accent3 3" xfId="169"/>
    <cellStyle name="60% - Accent3 4" xfId="73"/>
    <cellStyle name="60% - Accent4" xfId="34" builtinId="44" customBuiltin="1"/>
    <cellStyle name="60% - Accent4 2" xfId="120"/>
    <cellStyle name="60% - Accent4 3" xfId="173"/>
    <cellStyle name="60% - Accent4 4" xfId="77"/>
    <cellStyle name="60% - Accent5" xfId="38" builtinId="48" customBuiltin="1"/>
    <cellStyle name="60% - Accent5 2" xfId="124"/>
    <cellStyle name="60% - Accent5 3" xfId="177"/>
    <cellStyle name="60% - Accent5 4" xfId="81"/>
    <cellStyle name="60% - Accent6" xfId="42" builtinId="52" customBuiltin="1"/>
    <cellStyle name="60% - Accent6 2" xfId="128"/>
    <cellStyle name="60% - Accent6 3" xfId="181"/>
    <cellStyle name="60% - Accent6 4" xfId="85"/>
    <cellStyle name="Accent1" xfId="19" builtinId="29" customBuiltin="1"/>
    <cellStyle name="Accent1 2" xfId="105"/>
    <cellStyle name="Accent1 3" xfId="158"/>
    <cellStyle name="Accent1 4" xfId="62"/>
    <cellStyle name="Accent2" xfId="23" builtinId="33" customBuiltin="1"/>
    <cellStyle name="Accent2 2" xfId="109"/>
    <cellStyle name="Accent2 3" xfId="162"/>
    <cellStyle name="Accent2 4" xfId="66"/>
    <cellStyle name="Accent3" xfId="27" builtinId="37" customBuiltin="1"/>
    <cellStyle name="Accent3 2" xfId="113"/>
    <cellStyle name="Accent3 3" xfId="166"/>
    <cellStyle name="Accent3 4" xfId="70"/>
    <cellStyle name="Accent4" xfId="31" builtinId="41" customBuiltin="1"/>
    <cellStyle name="Accent4 2" xfId="117"/>
    <cellStyle name="Accent4 3" xfId="170"/>
    <cellStyle name="Accent4 4" xfId="74"/>
    <cellStyle name="Accent5" xfId="35" builtinId="45" customBuiltin="1"/>
    <cellStyle name="Accent5 2" xfId="121"/>
    <cellStyle name="Accent5 3" xfId="174"/>
    <cellStyle name="Accent5 4" xfId="78"/>
    <cellStyle name="Accent6" xfId="39" builtinId="49" customBuiltin="1"/>
    <cellStyle name="Accent6 2" xfId="125"/>
    <cellStyle name="Accent6 3" xfId="178"/>
    <cellStyle name="Accent6 4" xfId="82"/>
    <cellStyle name="Bad" xfId="8" builtinId="27" customBuiltin="1"/>
    <cellStyle name="Bad 2" xfId="94"/>
    <cellStyle name="Bad 3" xfId="147"/>
    <cellStyle name="Bad 4" xfId="51"/>
    <cellStyle name="Calculation" xfId="12" builtinId="22" customBuiltin="1"/>
    <cellStyle name="Calculation 2" xfId="98"/>
    <cellStyle name="Calculation 3" xfId="151"/>
    <cellStyle name="Calculation 4" xfId="55"/>
    <cellStyle name="Check Cell" xfId="14" builtinId="23" customBuiltin="1"/>
    <cellStyle name="Check Cell 2" xfId="100"/>
    <cellStyle name="Check Cell 3" xfId="153"/>
    <cellStyle name="Check Cell 4" xfId="57"/>
    <cellStyle name="Explanatory Text" xfId="17" builtinId="53" customBuiltin="1"/>
    <cellStyle name="Explanatory Text 2" xfId="103"/>
    <cellStyle name="Explanatory Text 3" xfId="156"/>
    <cellStyle name="Explanatory Text 4" xfId="60"/>
    <cellStyle name="Good" xfId="7" builtinId="26" customBuiltin="1"/>
    <cellStyle name="Good 2" xfId="93"/>
    <cellStyle name="Good 3" xfId="146"/>
    <cellStyle name="Good 4" xfId="50"/>
    <cellStyle name="Heading 1" xfId="3" builtinId="16" customBuiltin="1"/>
    <cellStyle name="Heading 1 2" xfId="89"/>
    <cellStyle name="Heading 1 3" xfId="142"/>
    <cellStyle name="Heading 1 4" xfId="46"/>
    <cellStyle name="Heading 2" xfId="4" builtinId="17" customBuiltin="1"/>
    <cellStyle name="Heading 2 2" xfId="90"/>
    <cellStyle name="Heading 2 3" xfId="143"/>
    <cellStyle name="Heading 2 4" xfId="47"/>
    <cellStyle name="Heading 3" xfId="5" builtinId="18" customBuiltin="1"/>
    <cellStyle name="Heading 3 2" xfId="91"/>
    <cellStyle name="Heading 3 3" xfId="144"/>
    <cellStyle name="Heading 3 4" xfId="48"/>
    <cellStyle name="Heading 4" xfId="6" builtinId="19" customBuiltin="1"/>
    <cellStyle name="Heading 4 2" xfId="92"/>
    <cellStyle name="Heading 4 3" xfId="145"/>
    <cellStyle name="Heading 4 4" xfId="49"/>
    <cellStyle name="Hyperlink" xfId="1" builtinId="8"/>
    <cellStyle name="Hyperlink 2" xfId="186"/>
    <cellStyle name="Hyperlink 3" xfId="44"/>
    <cellStyle name="Input" xfId="10" builtinId="20" customBuiltin="1"/>
    <cellStyle name="Input 2" xfId="96"/>
    <cellStyle name="Input 3" xfId="149"/>
    <cellStyle name="Input 4" xfId="53"/>
    <cellStyle name="Linked Cell" xfId="13" builtinId="24" customBuiltin="1"/>
    <cellStyle name="Linked Cell 2" xfId="99"/>
    <cellStyle name="Linked Cell 3" xfId="152"/>
    <cellStyle name="Linked Cell 4" xfId="56"/>
    <cellStyle name="Neutral" xfId="9" builtinId="28" customBuiltin="1"/>
    <cellStyle name="Neutral 2" xfId="95"/>
    <cellStyle name="Neutral 3" xfId="148"/>
    <cellStyle name="Neutral 4" xfId="52"/>
    <cellStyle name="Normal" xfId="0" builtinId="0"/>
    <cellStyle name="Normal 10" xfId="136"/>
    <cellStyle name="Normal 100" xfId="238"/>
    <cellStyle name="Normal 101" xfId="266"/>
    <cellStyle name="Normal 102" xfId="254"/>
    <cellStyle name="Normal 103" xfId="296"/>
    <cellStyle name="Normal 104" xfId="231"/>
    <cellStyle name="Normal 105" xfId="306"/>
    <cellStyle name="Normal 106" xfId="307"/>
    <cellStyle name="Normal 107" xfId="258"/>
    <cellStyle name="Normal 108" xfId="305"/>
    <cellStyle name="Normal 109" xfId="256"/>
    <cellStyle name="Normal 11" xfId="130"/>
    <cellStyle name="Normal 110" xfId="303"/>
    <cellStyle name="Normal 111" xfId="304"/>
    <cellStyle name="Normal 112" xfId="262"/>
    <cellStyle name="Normal 113" xfId="290"/>
    <cellStyle name="Normal 114" xfId="267"/>
    <cellStyle name="Normal 115" xfId="274"/>
    <cellStyle name="Normal 116" xfId="295"/>
    <cellStyle name="Normal 117" xfId="278"/>
    <cellStyle name="Normal 118" xfId="293"/>
    <cellStyle name="Normal 119" xfId="292"/>
    <cellStyle name="Normal 12" xfId="140"/>
    <cellStyle name="Normal 120" xfId="308"/>
    <cellStyle name="Normal 121" xfId="260"/>
    <cellStyle name="Normal 122" xfId="250"/>
    <cellStyle name="Normal 123" xfId="233"/>
    <cellStyle name="Normal 124" xfId="227"/>
    <cellStyle name="Normal 125" xfId="244"/>
    <cellStyle name="Normal 126" xfId="253"/>
    <cellStyle name="Normal 127" xfId="301"/>
    <cellStyle name="Normal 128" xfId="252"/>
    <cellStyle name="Normal 129" xfId="269"/>
    <cellStyle name="Normal 13" xfId="183"/>
    <cellStyle name="Normal 130" xfId="268"/>
    <cellStyle name="Normal 131" xfId="300"/>
    <cellStyle name="Normal 132" xfId="302"/>
    <cellStyle name="Normal 133" xfId="299"/>
    <cellStyle name="Normal 134" xfId="248"/>
    <cellStyle name="Normal 135" xfId="281"/>
    <cellStyle name="Normal 136" xfId="246"/>
    <cellStyle name="Normal 137" xfId="298"/>
    <cellStyle name="Normal 138" xfId="234"/>
    <cellStyle name="Normal 139" xfId="218"/>
    <cellStyle name="Normal 14" xfId="199"/>
    <cellStyle name="Normal 140" xfId="261"/>
    <cellStyle name="Normal 141" xfId="288"/>
    <cellStyle name="Normal 142" xfId="297"/>
    <cellStyle name="Normal 15" xfId="195"/>
    <cellStyle name="Normal 16" xfId="185"/>
    <cellStyle name="Normal 17" xfId="210"/>
    <cellStyle name="Normal 18" xfId="204"/>
    <cellStyle name="Normal 19" xfId="202"/>
    <cellStyle name="Normal 2" xfId="87"/>
    <cellStyle name="Normal 20" xfId="194"/>
    <cellStyle name="Normal 21" xfId="198"/>
    <cellStyle name="Normal 22" xfId="207"/>
    <cellStyle name="Normal 23" xfId="193"/>
    <cellStyle name="Normal 24" xfId="196"/>
    <cellStyle name="Normal 25" xfId="209"/>
    <cellStyle name="Normal 26" xfId="184"/>
    <cellStyle name="Normal 27" xfId="211"/>
    <cellStyle name="Normal 28" xfId="190"/>
    <cellStyle name="Normal 29" xfId="206"/>
    <cellStyle name="Normal 3" xfId="129"/>
    <cellStyle name="Normal 30" xfId="201"/>
    <cellStyle name="Normal 31" xfId="189"/>
    <cellStyle name="Normal 32" xfId="214"/>
    <cellStyle name="Normal 33" xfId="208"/>
    <cellStyle name="Normal 34" xfId="187"/>
    <cellStyle name="Normal 35" xfId="200"/>
    <cellStyle name="Normal 36" xfId="203"/>
    <cellStyle name="Normal 37" xfId="213"/>
    <cellStyle name="Normal 38" xfId="191"/>
    <cellStyle name="Normal 39" xfId="205"/>
    <cellStyle name="Normal 4" xfId="133"/>
    <cellStyle name="Normal 40" xfId="192"/>
    <cellStyle name="Normal 41" xfId="212"/>
    <cellStyle name="Normal 42" xfId="215"/>
    <cellStyle name="Normal 43" xfId="197"/>
    <cellStyle name="Normal 44" xfId="216"/>
    <cellStyle name="Normal 45" xfId="188"/>
    <cellStyle name="Normal 46" xfId="217"/>
    <cellStyle name="Normal 47" xfId="139"/>
    <cellStyle name="Normal 48" xfId="182"/>
    <cellStyle name="Normal 49" xfId="43"/>
    <cellStyle name="Normal 5" xfId="137"/>
    <cellStyle name="Normal 50" xfId="138"/>
    <cellStyle name="Normal 51" xfId="264"/>
    <cellStyle name="Normal 52" xfId="271"/>
    <cellStyle name="Normal 53" xfId="277"/>
    <cellStyle name="Normal 54" xfId="223"/>
    <cellStyle name="Normal 55" xfId="294"/>
    <cellStyle name="Normal 56" xfId="241"/>
    <cellStyle name="Normal 57" xfId="236"/>
    <cellStyle name="Normal 58" xfId="285"/>
    <cellStyle name="Normal 59" xfId="275"/>
    <cellStyle name="Normal 6" xfId="135"/>
    <cellStyle name="Normal 60" xfId="270"/>
    <cellStyle name="Normal 61" xfId="230"/>
    <cellStyle name="Normal 62" xfId="283"/>
    <cellStyle name="Normal 63" xfId="273"/>
    <cellStyle name="Normal 64" xfId="228"/>
    <cellStyle name="Normal 65" xfId="282"/>
    <cellStyle name="Normal 66" xfId="225"/>
    <cellStyle name="Normal 67" xfId="286"/>
    <cellStyle name="Normal 68" xfId="249"/>
    <cellStyle name="Normal 69" xfId="259"/>
    <cellStyle name="Normal 7" xfId="134"/>
    <cellStyle name="Normal 70" xfId="235"/>
    <cellStyle name="Normal 71" xfId="232"/>
    <cellStyle name="Normal 72" xfId="280"/>
    <cellStyle name="Normal 73" xfId="276"/>
    <cellStyle name="Normal 74" xfId="242"/>
    <cellStyle name="Normal 75" xfId="237"/>
    <cellStyle name="Normal 76" xfId="287"/>
    <cellStyle name="Normal 77" xfId="226"/>
    <cellStyle name="Normal 78" xfId="291"/>
    <cellStyle name="Normal 79" xfId="272"/>
    <cellStyle name="Normal 8" xfId="132"/>
    <cellStyle name="Normal 80" xfId="251"/>
    <cellStyle name="Normal 81" xfId="219"/>
    <cellStyle name="Normal 82" xfId="240"/>
    <cellStyle name="Normal 83" xfId="255"/>
    <cellStyle name="Normal 84" xfId="263"/>
    <cellStyle name="Normal 85" xfId="224"/>
    <cellStyle name="Normal 86" xfId="284"/>
    <cellStyle name="Normal 87" xfId="245"/>
    <cellStyle name="Normal 88" xfId="86"/>
    <cellStyle name="Normal 89" xfId="239"/>
    <cellStyle name="Normal 9" xfId="131"/>
    <cellStyle name="Normal 90" xfId="279"/>
    <cellStyle name="Normal 91" xfId="229"/>
    <cellStyle name="Normal 92" xfId="289"/>
    <cellStyle name="Normal 93" xfId="247"/>
    <cellStyle name="Normal 94" xfId="220"/>
    <cellStyle name="Normal 95" xfId="257"/>
    <cellStyle name="Normal 96" xfId="222"/>
    <cellStyle name="Normal 97" xfId="265"/>
    <cellStyle name="Normal 98" xfId="243"/>
    <cellStyle name="Normal 99" xfId="221"/>
    <cellStyle name="Note" xfId="16" builtinId="10" customBuiltin="1"/>
    <cellStyle name="Note 2" xfId="102"/>
    <cellStyle name="Note 3" xfId="155"/>
    <cellStyle name="Note 4" xfId="59"/>
    <cellStyle name="Output" xfId="11" builtinId="21" customBuiltin="1"/>
    <cellStyle name="Output 2" xfId="97"/>
    <cellStyle name="Output 3" xfId="150"/>
    <cellStyle name="Output 4" xfId="54"/>
    <cellStyle name="Title" xfId="2" builtinId="15" customBuiltin="1"/>
    <cellStyle name="Title 2" xfId="88"/>
    <cellStyle name="Title 3" xfId="141"/>
    <cellStyle name="Title 4" xfId="45"/>
    <cellStyle name="Total" xfId="18" builtinId="25" customBuiltin="1"/>
    <cellStyle name="Total 2" xfId="104"/>
    <cellStyle name="Total 3" xfId="157"/>
    <cellStyle name="Total 4" xfId="61"/>
    <cellStyle name="Warning Text" xfId="15" builtinId="11" customBuiltin="1"/>
    <cellStyle name="Warning Text 2" xfId="101"/>
    <cellStyle name="Warning Text 3" xfId="154"/>
    <cellStyle name="Warning Text 4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H47"/>
  <sheetViews>
    <sheetView tabSelected="1" zoomScaleNormal="100" workbookViewId="0">
      <selection activeCell="C13" sqref="C13"/>
    </sheetView>
  </sheetViews>
  <sheetFormatPr defaultRowHeight="15" x14ac:dyDescent="0.25"/>
  <cols>
    <col min="1" max="1" width="7.42578125" customWidth="1"/>
    <col min="2" max="2" width="12.5703125" customWidth="1"/>
    <col min="3" max="3" width="36.85546875" customWidth="1"/>
    <col min="4" max="4" width="18.140625" style="1" customWidth="1"/>
    <col min="5" max="5" width="15.85546875" style="1" customWidth="1"/>
    <col min="6" max="6" width="20.85546875" style="40" customWidth="1"/>
    <col min="7" max="7" width="19.140625" style="1" customWidth="1"/>
    <col min="8" max="8" width="18.85546875" style="1" customWidth="1"/>
    <col min="9" max="9" width="19.7109375" customWidth="1"/>
  </cols>
  <sheetData>
    <row r="1" spans="2:8" x14ac:dyDescent="0.25">
      <c r="B1" t="s">
        <v>34</v>
      </c>
      <c r="C1" s="189" t="s">
        <v>53</v>
      </c>
      <c r="D1" s="189"/>
      <c r="E1" s="189"/>
      <c r="F1" s="189"/>
      <c r="G1" s="189"/>
      <c r="H1" s="23" t="s">
        <v>48</v>
      </c>
    </row>
    <row r="2" spans="2:8" x14ac:dyDescent="0.25">
      <c r="C2" s="189" t="s">
        <v>35</v>
      </c>
      <c r="D2" s="189"/>
      <c r="E2" s="189"/>
      <c r="F2" s="189"/>
      <c r="G2" s="189"/>
      <c r="H2" s="24" t="s">
        <v>182</v>
      </c>
    </row>
    <row r="3" spans="2:8" x14ac:dyDescent="0.25">
      <c r="C3" s="189" t="s">
        <v>36</v>
      </c>
      <c r="D3" s="189"/>
      <c r="E3" s="189"/>
      <c r="F3" s="189"/>
      <c r="G3" s="189"/>
      <c r="H3" s="25"/>
    </row>
    <row r="4" spans="2:8" x14ac:dyDescent="0.25">
      <c r="C4" s="190" t="s">
        <v>37</v>
      </c>
      <c r="D4" s="190"/>
      <c r="E4" s="190"/>
      <c r="F4" s="190"/>
      <c r="G4" s="190"/>
      <c r="H4" s="36"/>
    </row>
    <row r="5" spans="2:8" x14ac:dyDescent="0.25">
      <c r="C5" s="191" t="s">
        <v>38</v>
      </c>
      <c r="D5" s="191"/>
      <c r="E5" s="191"/>
      <c r="F5" s="191"/>
      <c r="G5" s="191"/>
      <c r="H5" s="25"/>
    </row>
    <row r="6" spans="2:8" x14ac:dyDescent="0.25">
      <c r="D6" s="26"/>
      <c r="E6" s="26"/>
      <c r="F6" s="26"/>
      <c r="G6" s="26"/>
      <c r="H6" s="25"/>
    </row>
    <row r="7" spans="2:8" ht="30.75" customHeight="1" x14ac:dyDescent="0.25">
      <c r="B7" s="188" t="s">
        <v>8</v>
      </c>
      <c r="C7" s="188"/>
      <c r="D7" s="188"/>
      <c r="E7" s="188"/>
      <c r="F7" s="188"/>
      <c r="G7" s="188"/>
      <c r="H7" s="188"/>
    </row>
    <row r="8" spans="2:8" ht="15.75" x14ac:dyDescent="0.25">
      <c r="B8" s="28"/>
      <c r="C8" s="28"/>
      <c r="D8" s="28"/>
      <c r="E8" s="28"/>
      <c r="F8" s="39"/>
      <c r="G8" s="28"/>
      <c r="H8" s="27"/>
    </row>
    <row r="9" spans="2:8" ht="30.75" customHeight="1" x14ac:dyDescent="0.25">
      <c r="B9" s="28"/>
      <c r="C9" s="28"/>
      <c r="D9" s="28"/>
      <c r="E9" s="28"/>
      <c r="F9" s="39"/>
      <c r="G9" s="28"/>
      <c r="H9" s="27"/>
    </row>
    <row r="10" spans="2:8" x14ac:dyDescent="0.25">
      <c r="B10" s="29" t="s">
        <v>39</v>
      </c>
      <c r="C10" s="29"/>
      <c r="D10" s="29"/>
      <c r="E10" s="16" t="s">
        <v>101</v>
      </c>
      <c r="F10" s="29"/>
      <c r="G10" s="30"/>
      <c r="H10" s="29"/>
    </row>
    <row r="11" spans="2:8" ht="27.75" customHeight="1" x14ac:dyDescent="0.25">
      <c r="B11" s="31"/>
      <c r="C11" s="31" t="s">
        <v>177</v>
      </c>
      <c r="D11" s="31"/>
      <c r="E11" s="17"/>
      <c r="F11" s="73">
        <v>41183</v>
      </c>
      <c r="G11" s="22"/>
      <c r="H11" s="31"/>
    </row>
    <row r="12" spans="2:8" x14ac:dyDescent="0.25">
      <c r="B12" s="29" t="s">
        <v>40</v>
      </c>
      <c r="C12" s="29"/>
      <c r="D12" s="29"/>
      <c r="E12" s="16" t="s">
        <v>41</v>
      </c>
      <c r="F12" s="25"/>
      <c r="H12" s="29"/>
    </row>
    <row r="13" spans="2:8" x14ac:dyDescent="0.25">
      <c r="B13" s="31"/>
      <c r="C13" s="31" t="s">
        <v>179</v>
      </c>
      <c r="D13" s="31"/>
      <c r="E13" s="17"/>
      <c r="F13" s="82" t="s">
        <v>181</v>
      </c>
      <c r="G13" s="22"/>
      <c r="H13" s="31"/>
    </row>
    <row r="14" spans="2:8" x14ac:dyDescent="0.25">
      <c r="B14" s="183" t="s">
        <v>180</v>
      </c>
      <c r="C14" s="184"/>
      <c r="D14" s="185"/>
      <c r="E14" s="16" t="s">
        <v>42</v>
      </c>
      <c r="F14" s="25"/>
      <c r="H14" s="29"/>
    </row>
    <row r="15" spans="2:8" ht="33" customHeight="1" x14ac:dyDescent="0.25">
      <c r="B15" s="186"/>
      <c r="C15" s="186"/>
      <c r="D15" s="187"/>
      <c r="E15" s="17"/>
      <c r="F15" s="31" t="s">
        <v>178</v>
      </c>
      <c r="G15" s="22"/>
      <c r="H15" s="31"/>
    </row>
    <row r="16" spans="2:8" x14ac:dyDescent="0.25">
      <c r="B16" s="29" t="s">
        <v>43</v>
      </c>
      <c r="C16" s="29"/>
      <c r="D16" s="29"/>
      <c r="E16" s="16" t="s">
        <v>44</v>
      </c>
      <c r="F16" s="25"/>
      <c r="H16" s="29"/>
    </row>
    <row r="17" spans="2:8" x14ac:dyDescent="0.25">
      <c r="B17" s="31"/>
      <c r="C17" s="31"/>
      <c r="D17" s="31"/>
      <c r="E17" s="17" t="s">
        <v>45</v>
      </c>
      <c r="F17" s="31"/>
      <c r="G17" s="22"/>
      <c r="H17" s="31"/>
    </row>
    <row r="18" spans="2:8" ht="43.5" customHeight="1" x14ac:dyDescent="0.4">
      <c r="B18" s="32" t="s">
        <v>46</v>
      </c>
      <c r="C18" s="33"/>
      <c r="D18" s="33"/>
      <c r="E18" s="34" t="s">
        <v>47</v>
      </c>
      <c r="F18" s="41"/>
      <c r="G18" s="35"/>
      <c r="H18" s="33"/>
    </row>
    <row r="19" spans="2:8" ht="19.5" customHeight="1" x14ac:dyDescent="0.25"/>
    <row r="20" spans="2:8" x14ac:dyDescent="0.25">
      <c r="B20" s="199"/>
      <c r="C20" s="199"/>
      <c r="D20" s="199"/>
      <c r="E20" s="200"/>
      <c r="F20" s="38"/>
      <c r="G20" s="199"/>
      <c r="H20" s="200"/>
    </row>
    <row r="21" spans="2:8" x14ac:dyDescent="0.25">
      <c r="B21" s="18"/>
      <c r="C21" s="18"/>
      <c r="D21" s="18"/>
      <c r="E21" s="19"/>
      <c r="F21" s="19"/>
      <c r="G21" s="18"/>
      <c r="H21" s="19"/>
    </row>
    <row r="22" spans="2:8" x14ac:dyDescent="0.25">
      <c r="B22" s="195" t="s">
        <v>19</v>
      </c>
      <c r="C22" s="196"/>
      <c r="D22" s="9" t="s">
        <v>11</v>
      </c>
      <c r="E22" s="9" t="s">
        <v>12</v>
      </c>
      <c r="F22" s="9" t="s">
        <v>13</v>
      </c>
      <c r="G22" s="9" t="s">
        <v>14</v>
      </c>
      <c r="H22" s="9" t="s">
        <v>24</v>
      </c>
    </row>
    <row r="23" spans="2:8" x14ac:dyDescent="0.25">
      <c r="B23" s="197" t="s">
        <v>136</v>
      </c>
      <c r="C23" s="198"/>
      <c r="D23" s="10" t="s">
        <v>0</v>
      </c>
      <c r="E23" s="10" t="s">
        <v>1</v>
      </c>
      <c r="F23" s="10" t="s">
        <v>25</v>
      </c>
      <c r="G23" s="10" t="s">
        <v>2</v>
      </c>
      <c r="H23" s="10" t="s">
        <v>3</v>
      </c>
    </row>
    <row r="24" spans="2:8" ht="30" x14ac:dyDescent="0.25">
      <c r="B24" s="2">
        <v>1</v>
      </c>
      <c r="C24" s="3" t="s">
        <v>137</v>
      </c>
      <c r="D24" s="75">
        <f>'SUPPLIER RET PAGE 2'!D26</f>
        <v>3859176</v>
      </c>
      <c r="E24" s="75">
        <f>'SUPPLIER RET PAGE 2'!E26</f>
        <v>1027561</v>
      </c>
      <c r="F24" s="21"/>
      <c r="G24" s="75">
        <f>'SUPPLIER RET PAGE 2'!G26</f>
        <v>15118</v>
      </c>
      <c r="H24" s="75">
        <f>'SUPPLIER RET PAGE 2'!H26</f>
        <v>475812</v>
      </c>
    </row>
    <row r="25" spans="2:8" x14ac:dyDescent="0.25">
      <c r="B25" s="2">
        <v>2</v>
      </c>
      <c r="C25" s="2" t="s">
        <v>4</v>
      </c>
      <c r="D25" s="6">
        <v>0.16</v>
      </c>
      <c r="E25" s="6">
        <v>0.19</v>
      </c>
      <c r="F25" s="21"/>
      <c r="G25" s="7">
        <v>9.5000000000000001E-2</v>
      </c>
      <c r="H25" s="7">
        <v>3.5000000000000003E-2</v>
      </c>
    </row>
    <row r="26" spans="2:8" ht="30" x14ac:dyDescent="0.25">
      <c r="B26" s="2">
        <v>3</v>
      </c>
      <c r="C26" s="3" t="s">
        <v>5</v>
      </c>
      <c r="D26" s="70">
        <f>D24*D25</f>
        <v>617468.16000000003</v>
      </c>
      <c r="E26" s="70">
        <f t="shared" ref="E26:H26" si="0">E24*E25</f>
        <v>195236.59</v>
      </c>
      <c r="F26" s="71">
        <f t="shared" si="0"/>
        <v>0</v>
      </c>
      <c r="G26" s="70">
        <f t="shared" si="0"/>
        <v>1436.21</v>
      </c>
      <c r="H26" s="70">
        <f t="shared" si="0"/>
        <v>16653.420000000002</v>
      </c>
    </row>
    <row r="27" spans="2:8" ht="30" x14ac:dyDescent="0.25">
      <c r="B27" s="2">
        <v>4</v>
      </c>
      <c r="C27" s="3" t="s">
        <v>6</v>
      </c>
      <c r="D27" s="70">
        <f>D26*0.005</f>
        <v>3087.3408000000004</v>
      </c>
      <c r="E27" s="70">
        <f t="shared" ref="E27:H27" si="1">E26*0.005</f>
        <v>976.18295000000001</v>
      </c>
      <c r="F27" s="71">
        <f t="shared" si="1"/>
        <v>0</v>
      </c>
      <c r="G27" s="70">
        <f t="shared" si="1"/>
        <v>7.1810499999999999</v>
      </c>
      <c r="H27" s="70">
        <f t="shared" si="1"/>
        <v>83.267100000000013</v>
      </c>
    </row>
    <row r="28" spans="2:8" ht="60" x14ac:dyDescent="0.25">
      <c r="B28" s="2">
        <v>5</v>
      </c>
      <c r="C28" s="3" t="s">
        <v>64</v>
      </c>
      <c r="D28" s="70">
        <f>D26*0.001</f>
        <v>617.46816000000001</v>
      </c>
      <c r="E28" s="70">
        <f t="shared" ref="E28:H28" si="2">E26*0.001</f>
        <v>195.23659000000001</v>
      </c>
      <c r="F28" s="71">
        <f t="shared" si="2"/>
        <v>0</v>
      </c>
      <c r="G28" s="70">
        <f t="shared" si="2"/>
        <v>1.43621</v>
      </c>
      <c r="H28" s="70">
        <f t="shared" si="2"/>
        <v>16.653420000000001</v>
      </c>
    </row>
    <row r="29" spans="2:8" ht="30" x14ac:dyDescent="0.25">
      <c r="B29" s="2">
        <v>6</v>
      </c>
      <c r="C29" s="3" t="s">
        <v>29</v>
      </c>
      <c r="D29" s="70">
        <f>D26-(D27+D28)</f>
        <v>613763.35103999998</v>
      </c>
      <c r="E29" s="70">
        <f t="shared" ref="E29:H29" si="3">E26-(E27+E28)</f>
        <v>194065.17045999999</v>
      </c>
      <c r="F29" s="71">
        <f t="shared" si="3"/>
        <v>0</v>
      </c>
      <c r="G29" s="70">
        <f t="shared" si="3"/>
        <v>1427.59274</v>
      </c>
      <c r="H29" s="70">
        <f t="shared" si="3"/>
        <v>16553.499480000002</v>
      </c>
    </row>
    <row r="30" spans="2:8" ht="30" x14ac:dyDescent="0.25">
      <c r="B30" s="2">
        <v>7</v>
      </c>
      <c r="C30" s="3" t="s">
        <v>30</v>
      </c>
      <c r="D30" s="70">
        <v>2000</v>
      </c>
      <c r="E30" s="70">
        <v>1500</v>
      </c>
      <c r="F30" s="71"/>
      <c r="G30" s="70">
        <v>1250</v>
      </c>
      <c r="H30" s="70">
        <v>1000</v>
      </c>
    </row>
    <row r="31" spans="2:8" x14ac:dyDescent="0.25">
      <c r="B31" s="2">
        <v>8</v>
      </c>
      <c r="C31" s="3" t="s">
        <v>31</v>
      </c>
      <c r="D31" s="70">
        <v>400</v>
      </c>
      <c r="E31" s="70">
        <v>300</v>
      </c>
      <c r="F31" s="71"/>
      <c r="G31" s="70">
        <v>250</v>
      </c>
      <c r="H31" s="70">
        <v>200</v>
      </c>
    </row>
    <row r="32" spans="2:8" ht="30" x14ac:dyDescent="0.25">
      <c r="B32" s="2">
        <v>9</v>
      </c>
      <c r="C32" s="3" t="s">
        <v>32</v>
      </c>
      <c r="D32" s="70">
        <v>100</v>
      </c>
      <c r="E32" s="70">
        <v>200</v>
      </c>
      <c r="F32" s="71"/>
      <c r="G32" s="70">
        <v>50</v>
      </c>
      <c r="H32" s="70">
        <v>25</v>
      </c>
    </row>
    <row r="33" spans="2:8" ht="45" x14ac:dyDescent="0.25">
      <c r="B33" s="2">
        <v>10</v>
      </c>
      <c r="C33" s="3" t="s">
        <v>33</v>
      </c>
      <c r="D33" s="70">
        <v>612063.35</v>
      </c>
      <c r="E33" s="70">
        <v>192665.17</v>
      </c>
      <c r="F33" s="71"/>
      <c r="G33" s="70">
        <v>377.59</v>
      </c>
      <c r="H33" s="70">
        <v>15728.5</v>
      </c>
    </row>
    <row r="34" spans="2:8" x14ac:dyDescent="0.25">
      <c r="B34" s="2">
        <v>11</v>
      </c>
      <c r="C34" s="3" t="s">
        <v>49</v>
      </c>
      <c r="D34" s="70">
        <v>50</v>
      </c>
      <c r="E34" s="70">
        <v>50</v>
      </c>
      <c r="F34" s="71"/>
      <c r="G34" s="70">
        <v>50</v>
      </c>
      <c r="H34" s="70">
        <v>50</v>
      </c>
    </row>
    <row r="35" spans="2:8" x14ac:dyDescent="0.25">
      <c r="B35" s="2">
        <v>12</v>
      </c>
      <c r="C35" s="3" t="s">
        <v>50</v>
      </c>
      <c r="D35" s="70">
        <v>25</v>
      </c>
      <c r="E35" s="70">
        <v>25</v>
      </c>
      <c r="F35" s="71"/>
      <c r="G35" s="70">
        <v>25</v>
      </c>
      <c r="H35" s="70">
        <v>25</v>
      </c>
    </row>
    <row r="36" spans="2:8" x14ac:dyDescent="0.25">
      <c r="B36" s="2">
        <v>13</v>
      </c>
      <c r="C36" s="3" t="s">
        <v>7</v>
      </c>
      <c r="D36" s="70">
        <v>100</v>
      </c>
      <c r="E36" s="70">
        <v>100</v>
      </c>
      <c r="F36" s="71"/>
      <c r="G36" s="70">
        <v>100</v>
      </c>
      <c r="H36" s="70">
        <v>100</v>
      </c>
    </row>
    <row r="37" spans="2:8" ht="30" x14ac:dyDescent="0.25">
      <c r="B37" s="2">
        <v>14</v>
      </c>
      <c r="C37" s="3" t="s">
        <v>51</v>
      </c>
      <c r="D37" s="70">
        <v>612238.35</v>
      </c>
      <c r="E37" s="70">
        <v>192840.17</v>
      </c>
      <c r="F37" s="71"/>
      <c r="G37" s="70">
        <v>552.59</v>
      </c>
      <c r="H37" s="70">
        <v>15903.5</v>
      </c>
    </row>
    <row r="38" spans="2:8" ht="29.25" customHeight="1" x14ac:dyDescent="0.25">
      <c r="B38" s="5">
        <v>15</v>
      </c>
      <c r="C38" s="192" t="s">
        <v>52</v>
      </c>
      <c r="D38" s="193"/>
      <c r="E38" s="193"/>
      <c r="F38" s="193"/>
      <c r="G38" s="194"/>
      <c r="H38" s="72">
        <v>821534.61</v>
      </c>
    </row>
    <row r="40" spans="2:8" x14ac:dyDescent="0.25">
      <c r="B40" t="s">
        <v>9</v>
      </c>
    </row>
    <row r="41" spans="2:8" x14ac:dyDescent="0.25">
      <c r="B41" t="s">
        <v>66</v>
      </c>
    </row>
    <row r="43" spans="2:8" x14ac:dyDescent="0.25">
      <c r="B43" t="s">
        <v>10</v>
      </c>
    </row>
    <row r="44" spans="2:8" x14ac:dyDescent="0.25">
      <c r="B44" t="s">
        <v>27</v>
      </c>
    </row>
    <row r="46" spans="2:8" x14ac:dyDescent="0.25">
      <c r="B46" s="11" t="s">
        <v>15</v>
      </c>
      <c r="C46" s="11" t="s">
        <v>16</v>
      </c>
      <c r="D46" s="20" t="s">
        <v>17</v>
      </c>
      <c r="E46" s="13"/>
      <c r="F46" s="30"/>
      <c r="G46" s="12" t="s">
        <v>18</v>
      </c>
      <c r="H46" s="13"/>
    </row>
    <row r="47" spans="2:8" x14ac:dyDescent="0.25">
      <c r="B47" s="5"/>
      <c r="C47" s="5"/>
      <c r="D47" s="14"/>
      <c r="E47" s="15"/>
      <c r="F47" s="38"/>
      <c r="G47" s="14"/>
      <c r="H47" s="15"/>
    </row>
  </sheetData>
  <mergeCells count="13">
    <mergeCell ref="C38:G38"/>
    <mergeCell ref="B22:C22"/>
    <mergeCell ref="B23:C23"/>
    <mergeCell ref="B20:C20"/>
    <mergeCell ref="D20:E20"/>
    <mergeCell ref="G20:H20"/>
    <mergeCell ref="B14:D15"/>
    <mergeCell ref="B7:H7"/>
    <mergeCell ref="C1:G1"/>
    <mergeCell ref="C2:G2"/>
    <mergeCell ref="C3:G3"/>
    <mergeCell ref="C4:G4"/>
    <mergeCell ref="C5:G5"/>
  </mergeCells>
  <hyperlinks>
    <hyperlink ref="C5" r:id="rId1" display="www.revenue.alabama.gov"/>
  </hyperlinks>
  <pageMargins left="0.25" right="0.25" top="0.75" bottom="0.75" header="0.3" footer="0.3"/>
  <pageSetup scale="6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189</v>
      </c>
      <c r="K7" s="42" t="s">
        <v>208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45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91" t="s">
        <v>210</v>
      </c>
      <c r="D20" s="91" t="s">
        <v>211</v>
      </c>
      <c r="E20" s="4" t="s">
        <v>147</v>
      </c>
      <c r="F20" s="4" t="s">
        <v>161</v>
      </c>
      <c r="G20" s="80" t="s">
        <v>148</v>
      </c>
      <c r="H20" s="146" t="s">
        <v>222</v>
      </c>
      <c r="I20" s="138" t="s">
        <v>218</v>
      </c>
      <c r="J20" s="138" t="s">
        <v>219</v>
      </c>
      <c r="K20" s="2">
        <v>293551</v>
      </c>
      <c r="L20" s="2">
        <v>7284</v>
      </c>
      <c r="M20" s="2"/>
    </row>
    <row r="21" spans="2:13" x14ac:dyDescent="0.25">
      <c r="B21" s="74">
        <v>41203</v>
      </c>
      <c r="C21" s="91" t="s">
        <v>212</v>
      </c>
      <c r="D21" s="91" t="s">
        <v>213</v>
      </c>
      <c r="E21" s="4" t="s">
        <v>147</v>
      </c>
      <c r="F21" s="4" t="s">
        <v>161</v>
      </c>
      <c r="G21" s="4" t="s">
        <v>148</v>
      </c>
      <c r="H21" s="146" t="s">
        <v>223</v>
      </c>
      <c r="I21" s="138" t="s">
        <v>220</v>
      </c>
      <c r="J21" s="138" t="s">
        <v>221</v>
      </c>
      <c r="K21" s="2">
        <v>317018</v>
      </c>
      <c r="L21" s="2">
        <v>8499</v>
      </c>
      <c r="M21" s="2"/>
    </row>
    <row r="22" spans="2:13" x14ac:dyDescent="0.25">
      <c r="B22" s="74">
        <v>41203</v>
      </c>
      <c r="C22" s="91" t="s">
        <v>210</v>
      </c>
      <c r="D22" s="91" t="s">
        <v>211</v>
      </c>
      <c r="E22" s="4" t="s">
        <v>147</v>
      </c>
      <c r="F22" s="4" t="s">
        <v>161</v>
      </c>
      <c r="G22" s="4" t="s">
        <v>148</v>
      </c>
      <c r="H22" s="146" t="s">
        <v>224</v>
      </c>
      <c r="I22" s="138" t="s">
        <v>214</v>
      </c>
      <c r="J22" s="138" t="s">
        <v>215</v>
      </c>
      <c r="K22" s="2">
        <v>268822</v>
      </c>
      <c r="L22" s="2">
        <v>1006</v>
      </c>
      <c r="M22" s="2"/>
    </row>
    <row r="23" spans="2:13" x14ac:dyDescent="0.25">
      <c r="B23" s="74">
        <v>41204</v>
      </c>
      <c r="C23" s="91" t="s">
        <v>212</v>
      </c>
      <c r="D23" s="91" t="s">
        <v>213</v>
      </c>
      <c r="E23" s="4" t="s">
        <v>147</v>
      </c>
      <c r="F23" s="4" t="s">
        <v>161</v>
      </c>
      <c r="G23" s="4" t="s">
        <v>148</v>
      </c>
      <c r="H23" s="146" t="s">
        <v>225</v>
      </c>
      <c r="I23" s="138" t="s">
        <v>210</v>
      </c>
      <c r="J23" s="138" t="s">
        <v>211</v>
      </c>
      <c r="K23" s="2">
        <v>268821</v>
      </c>
      <c r="L23" s="2">
        <v>6032</v>
      </c>
      <c r="M23" s="2"/>
    </row>
    <row r="24" spans="2:13" x14ac:dyDescent="0.25">
      <c r="B24" s="74">
        <v>41204</v>
      </c>
      <c r="C24" s="91" t="s">
        <v>210</v>
      </c>
      <c r="D24" s="91" t="s">
        <v>211</v>
      </c>
      <c r="E24" s="4" t="s">
        <v>147</v>
      </c>
      <c r="F24" s="4" t="s">
        <v>161</v>
      </c>
      <c r="G24" s="4" t="s">
        <v>148</v>
      </c>
      <c r="H24" s="146" t="s">
        <v>226</v>
      </c>
      <c r="I24" s="138" t="s">
        <v>216</v>
      </c>
      <c r="J24" s="138" t="s">
        <v>217</v>
      </c>
      <c r="K24" s="2">
        <v>268787</v>
      </c>
      <c r="L24" s="2">
        <v>6036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2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2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2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2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2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2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2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2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2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2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2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2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2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2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2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2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2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2"/>
      <c r="M42" s="2"/>
    </row>
    <row r="43" spans="2:13" ht="15.75" thickBot="1" x14ac:dyDescent="0.3">
      <c r="K43" s="46" t="s">
        <v>93</v>
      </c>
      <c r="L43" s="47">
        <f>SUM(L20:L42)</f>
        <v>28857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187</v>
      </c>
      <c r="K7" s="42" t="s">
        <v>207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182" t="s">
        <v>210</v>
      </c>
      <c r="G20" s="92" t="s">
        <v>211</v>
      </c>
      <c r="H20" s="4" t="s">
        <v>161</v>
      </c>
      <c r="I20" s="4" t="s">
        <v>148</v>
      </c>
      <c r="J20" s="2" t="s">
        <v>151</v>
      </c>
      <c r="K20" s="65">
        <v>113736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2" t="s">
        <v>212</v>
      </c>
      <c r="G21" s="92" t="s">
        <v>213</v>
      </c>
      <c r="H21" s="4" t="s">
        <v>161</v>
      </c>
      <c r="I21" s="4" t="s">
        <v>148</v>
      </c>
      <c r="J21" s="2" t="s">
        <v>152</v>
      </c>
      <c r="K21" s="65">
        <v>547638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2" t="s">
        <v>210</v>
      </c>
      <c r="G22" s="92" t="s">
        <v>211</v>
      </c>
      <c r="H22" s="4" t="s">
        <v>161</v>
      </c>
      <c r="I22" s="4" t="s">
        <v>148</v>
      </c>
      <c r="J22" s="2" t="s">
        <v>153</v>
      </c>
      <c r="K22" s="65">
        <v>1372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150</v>
      </c>
      <c r="F23" s="92" t="s">
        <v>212</v>
      </c>
      <c r="G23" s="92" t="s">
        <v>213</v>
      </c>
      <c r="H23" s="4" t="s">
        <v>161</v>
      </c>
      <c r="I23" s="4" t="s">
        <v>148</v>
      </c>
      <c r="J23" s="2" t="s">
        <v>154</v>
      </c>
      <c r="K23" s="65">
        <v>843654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150</v>
      </c>
      <c r="F24" s="92" t="s">
        <v>210</v>
      </c>
      <c r="G24" s="92" t="s">
        <v>211</v>
      </c>
      <c r="H24" s="4" t="s">
        <v>161</v>
      </c>
      <c r="I24" s="4" t="s">
        <v>148</v>
      </c>
      <c r="J24" s="2" t="s">
        <v>155</v>
      </c>
      <c r="K24" s="65">
        <v>68670</v>
      </c>
      <c r="L24" s="2"/>
    </row>
    <row r="25" spans="2:12" x14ac:dyDescent="0.25">
      <c r="B25" s="53"/>
      <c r="C25" s="2"/>
      <c r="D25" s="2"/>
      <c r="E25" s="4"/>
      <c r="F25" s="2"/>
      <c r="G25" s="2"/>
      <c r="H25" s="4"/>
      <c r="I25" s="4"/>
      <c r="J25" s="2"/>
      <c r="K25" s="65"/>
      <c r="L25" s="2"/>
    </row>
    <row r="26" spans="2:12" x14ac:dyDescent="0.25">
      <c r="B26" s="53"/>
      <c r="C26" s="2"/>
      <c r="D26" s="2"/>
      <c r="E26" s="4"/>
      <c r="F26" s="2"/>
      <c r="G26" s="2"/>
      <c r="H26" s="4"/>
      <c r="I26" s="4"/>
      <c r="J26" s="2"/>
      <c r="K26" s="65"/>
      <c r="L26" s="2"/>
    </row>
    <row r="27" spans="2:12" x14ac:dyDescent="0.25">
      <c r="B27" s="53"/>
      <c r="C27" s="2"/>
      <c r="D27" s="2"/>
      <c r="E27" s="4"/>
      <c r="F27" s="2"/>
      <c r="G27" s="2"/>
      <c r="H27" s="4"/>
      <c r="I27" s="4"/>
      <c r="J27" s="2"/>
      <c r="K27" s="65"/>
      <c r="L27" s="2"/>
    </row>
    <row r="28" spans="2:12" x14ac:dyDescent="0.25">
      <c r="B28" s="53"/>
      <c r="C28" s="2"/>
      <c r="D28" s="2"/>
      <c r="E28" s="4"/>
      <c r="F28" s="2"/>
      <c r="G28" s="2"/>
      <c r="H28" s="4"/>
      <c r="I28" s="4"/>
      <c r="J28" s="2"/>
      <c r="K28" s="65"/>
      <c r="L28" s="2"/>
    </row>
    <row r="29" spans="2:12" x14ac:dyDescent="0.25">
      <c r="B29" s="53"/>
      <c r="C29" s="2"/>
      <c r="D29" s="2"/>
      <c r="E29" s="4"/>
      <c r="F29" s="2"/>
      <c r="G29" s="2"/>
      <c r="H29" s="4"/>
      <c r="I29" s="4"/>
      <c r="J29" s="2"/>
      <c r="K29" s="65"/>
      <c r="L29" s="2"/>
    </row>
    <row r="30" spans="2:12" x14ac:dyDescent="0.25">
      <c r="B30" s="53"/>
      <c r="C30" s="2"/>
      <c r="D30" s="2"/>
      <c r="E30" s="4"/>
      <c r="F30" s="2"/>
      <c r="G30" s="2"/>
      <c r="H30" s="4"/>
      <c r="I30" s="4"/>
      <c r="J30" s="2"/>
      <c r="K30" s="65"/>
      <c r="L30" s="2"/>
    </row>
    <row r="31" spans="2:12" x14ac:dyDescent="0.25">
      <c r="B31" s="53"/>
      <c r="C31" s="2"/>
      <c r="D31" s="2"/>
      <c r="E31" s="4"/>
      <c r="F31" s="2"/>
      <c r="G31" s="2"/>
      <c r="H31" s="4"/>
      <c r="I31" s="4"/>
      <c r="J31" s="2"/>
      <c r="K31" s="65"/>
      <c r="L31" s="2"/>
    </row>
    <row r="32" spans="2:12" x14ac:dyDescent="0.25">
      <c r="B32" s="53"/>
      <c r="C32" s="2"/>
      <c r="D32" s="2"/>
      <c r="E32" s="4"/>
      <c r="F32" s="2"/>
      <c r="G32" s="2"/>
      <c r="H32" s="4"/>
      <c r="I32" s="4"/>
      <c r="J32" s="2"/>
      <c r="K32" s="65"/>
      <c r="L32" s="2"/>
    </row>
    <row r="33" spans="2:12" x14ac:dyDescent="0.25">
      <c r="B33" s="53"/>
      <c r="C33" s="2"/>
      <c r="D33" s="2"/>
      <c r="E33" s="4"/>
      <c r="F33" s="2"/>
      <c r="G33" s="2"/>
      <c r="H33" s="4"/>
      <c r="I33" s="4"/>
      <c r="J33" s="2"/>
      <c r="K33" s="65"/>
      <c r="L33" s="2"/>
    </row>
    <row r="34" spans="2:12" x14ac:dyDescent="0.25">
      <c r="B34" s="53"/>
      <c r="C34" s="2"/>
      <c r="D34" s="2"/>
      <c r="E34" s="4"/>
      <c r="F34" s="2"/>
      <c r="G34" s="2"/>
      <c r="H34" s="4"/>
      <c r="I34" s="4"/>
      <c r="J34" s="2"/>
      <c r="K34" s="65"/>
      <c r="L34" s="2"/>
    </row>
    <row r="35" spans="2:12" x14ac:dyDescent="0.25">
      <c r="B35" s="53"/>
      <c r="C35" s="2"/>
      <c r="D35" s="2"/>
      <c r="E35" s="4"/>
      <c r="F35" s="2"/>
      <c r="G35" s="2"/>
      <c r="H35" s="4"/>
      <c r="I35" s="4"/>
      <c r="J35" s="2"/>
      <c r="K35" s="65"/>
      <c r="L35" s="2"/>
    </row>
    <row r="36" spans="2:12" x14ac:dyDescent="0.25">
      <c r="B36" s="53"/>
      <c r="C36" s="2"/>
      <c r="D36" s="2"/>
      <c r="E36" s="4"/>
      <c r="F36" s="2"/>
      <c r="G36" s="2"/>
      <c r="H36" s="4"/>
      <c r="I36" s="4"/>
      <c r="J36" s="2"/>
      <c r="K36" s="65"/>
      <c r="L36" s="2"/>
    </row>
    <row r="37" spans="2:12" x14ac:dyDescent="0.25">
      <c r="B37" s="53"/>
      <c r="C37" s="2"/>
      <c r="D37" s="2"/>
      <c r="E37" s="4"/>
      <c r="F37" s="2"/>
      <c r="G37" s="2"/>
      <c r="H37" s="4"/>
      <c r="I37" s="4"/>
      <c r="J37" s="2"/>
      <c r="K37" s="65"/>
      <c r="L37" s="2"/>
    </row>
    <row r="38" spans="2:12" x14ac:dyDescent="0.25">
      <c r="B38" s="53"/>
      <c r="C38" s="2"/>
      <c r="D38" s="2"/>
      <c r="E38" s="4"/>
      <c r="F38" s="2"/>
      <c r="G38" s="2"/>
      <c r="H38" s="4"/>
      <c r="I38" s="4"/>
      <c r="J38" s="2"/>
      <c r="K38" s="65"/>
      <c r="L38" s="2"/>
    </row>
    <row r="39" spans="2:12" x14ac:dyDescent="0.25">
      <c r="B39" s="53"/>
      <c r="C39" s="2"/>
      <c r="D39" s="2"/>
      <c r="E39" s="4"/>
      <c r="F39" s="2"/>
      <c r="G39" s="2"/>
      <c r="H39" s="4"/>
      <c r="I39" s="4"/>
      <c r="J39" s="2"/>
      <c r="K39" s="65"/>
      <c r="L39" s="2"/>
    </row>
    <row r="40" spans="2:12" x14ac:dyDescent="0.25">
      <c r="B40" s="53"/>
      <c r="C40" s="2"/>
      <c r="D40" s="2"/>
      <c r="E40" s="4"/>
      <c r="F40" s="2"/>
      <c r="G40" s="2"/>
      <c r="H40" s="4"/>
      <c r="I40" s="4"/>
      <c r="J40" s="2"/>
      <c r="K40" s="65"/>
      <c r="L40" s="2"/>
    </row>
    <row r="41" spans="2:12" x14ac:dyDescent="0.25">
      <c r="B41" s="53"/>
      <c r="C41" s="2"/>
      <c r="D41" s="2"/>
      <c r="E41" s="4"/>
      <c r="F41" s="2"/>
      <c r="G41" s="2"/>
      <c r="H41" s="4"/>
      <c r="I41" s="4"/>
      <c r="J41" s="2"/>
      <c r="K41" s="65"/>
      <c r="L41" s="2"/>
    </row>
    <row r="42" spans="2:12" ht="15.75" thickBot="1" x14ac:dyDescent="0.3">
      <c r="B42" s="53"/>
      <c r="C42" s="2"/>
      <c r="D42" s="2"/>
      <c r="E42" s="4"/>
      <c r="F42" s="2"/>
      <c r="G42" s="2"/>
      <c r="H42" s="4"/>
      <c r="I42" s="4"/>
      <c r="J42" s="2"/>
      <c r="K42" s="65"/>
      <c r="L42" s="2"/>
    </row>
    <row r="43" spans="2:12" ht="15.75" thickBot="1" x14ac:dyDescent="0.3">
      <c r="J43" s="46" t="s">
        <v>93</v>
      </c>
      <c r="K43" s="68">
        <f>SUM(K20:K42)</f>
        <v>1575070</v>
      </c>
      <c r="L43" s="48"/>
    </row>
    <row r="46" spans="2:12" x14ac:dyDescent="0.25">
      <c r="B46" s="79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193</v>
      </c>
      <c r="K7" s="42" t="s">
        <v>207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45" customHeight="1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93" t="s">
        <v>210</v>
      </c>
      <c r="G20" s="93" t="s">
        <v>211</v>
      </c>
      <c r="H20" s="4" t="s">
        <v>161</v>
      </c>
      <c r="I20" s="4" t="s">
        <v>148</v>
      </c>
      <c r="J20" s="4" t="s">
        <v>162</v>
      </c>
      <c r="K20" s="54">
        <v>126840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3" t="s">
        <v>212</v>
      </c>
      <c r="G21" s="93" t="s">
        <v>213</v>
      </c>
      <c r="H21" s="4" t="s">
        <v>161</v>
      </c>
      <c r="I21" s="4" t="s">
        <v>148</v>
      </c>
      <c r="J21" s="4" t="s">
        <v>163</v>
      </c>
      <c r="K21" s="54">
        <v>419706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3" t="s">
        <v>210</v>
      </c>
      <c r="G22" s="93" t="s">
        <v>211</v>
      </c>
      <c r="H22" s="4" t="s">
        <v>161</v>
      </c>
      <c r="I22" s="4" t="s">
        <v>148</v>
      </c>
      <c r="J22" s="4" t="s">
        <v>164</v>
      </c>
      <c r="K22" s="54">
        <v>84084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150</v>
      </c>
      <c r="F23" s="93" t="s">
        <v>212</v>
      </c>
      <c r="G23" s="93" t="s">
        <v>213</v>
      </c>
      <c r="H23" s="4" t="s">
        <v>161</v>
      </c>
      <c r="I23" s="4" t="s">
        <v>148</v>
      </c>
      <c r="J23" s="4" t="s">
        <v>175</v>
      </c>
      <c r="K23" s="54">
        <v>125958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150</v>
      </c>
      <c r="F24" s="93" t="s">
        <v>210</v>
      </c>
      <c r="G24" s="93" t="s">
        <v>211</v>
      </c>
      <c r="H24" s="4" t="s">
        <v>161</v>
      </c>
      <c r="I24" s="4" t="s">
        <v>148</v>
      </c>
      <c r="J24" s="4" t="s">
        <v>165</v>
      </c>
      <c r="K24" s="54">
        <v>16254</v>
      </c>
      <c r="L24" s="2"/>
    </row>
    <row r="25" spans="2:12" x14ac:dyDescent="0.25">
      <c r="B25" s="53"/>
      <c r="C25" s="2"/>
      <c r="D25" s="2"/>
      <c r="E25" s="4"/>
      <c r="F25" s="2"/>
      <c r="G25" s="2"/>
      <c r="H25" s="4"/>
      <c r="I25" s="4"/>
      <c r="J25" s="4"/>
      <c r="K25" s="54"/>
      <c r="L25" s="2"/>
    </row>
    <row r="26" spans="2:12" x14ac:dyDescent="0.25">
      <c r="B26" s="53"/>
      <c r="C26" s="2"/>
      <c r="D26" s="2"/>
      <c r="E26" s="4"/>
      <c r="F26" s="2"/>
      <c r="G26" s="2"/>
      <c r="H26" s="4"/>
      <c r="I26" s="4"/>
      <c r="J26" s="4"/>
      <c r="K26" s="54"/>
      <c r="L26" s="2"/>
    </row>
    <row r="27" spans="2:12" x14ac:dyDescent="0.25">
      <c r="B27" s="53"/>
      <c r="C27" s="2"/>
      <c r="D27" s="2"/>
      <c r="E27" s="4"/>
      <c r="F27" s="2"/>
      <c r="G27" s="2"/>
      <c r="H27" s="4"/>
      <c r="I27" s="4"/>
      <c r="J27" s="4"/>
      <c r="K27" s="54"/>
      <c r="L27" s="2"/>
    </row>
    <row r="28" spans="2:12" x14ac:dyDescent="0.25">
      <c r="B28" s="53"/>
      <c r="C28" s="2"/>
      <c r="D28" s="2"/>
      <c r="E28" s="4"/>
      <c r="F28" s="2"/>
      <c r="G28" s="2"/>
      <c r="H28" s="4"/>
      <c r="I28" s="4"/>
      <c r="J28" s="4"/>
      <c r="K28" s="54"/>
      <c r="L28" s="2"/>
    </row>
    <row r="29" spans="2:12" x14ac:dyDescent="0.25">
      <c r="B29" s="53"/>
      <c r="C29" s="2"/>
      <c r="D29" s="2"/>
      <c r="E29" s="4"/>
      <c r="F29" s="2"/>
      <c r="G29" s="2"/>
      <c r="H29" s="4"/>
      <c r="I29" s="4"/>
      <c r="J29" s="4"/>
      <c r="K29" s="54"/>
      <c r="L29" s="2"/>
    </row>
    <row r="30" spans="2:12" x14ac:dyDescent="0.25">
      <c r="B30" s="53"/>
      <c r="C30" s="2"/>
      <c r="D30" s="2"/>
      <c r="E30" s="4"/>
      <c r="F30" s="2"/>
      <c r="G30" s="2"/>
      <c r="H30" s="4"/>
      <c r="I30" s="4"/>
      <c r="J30" s="4"/>
      <c r="K30" s="54"/>
      <c r="L30" s="2"/>
    </row>
    <row r="31" spans="2:12" x14ac:dyDescent="0.25">
      <c r="B31" s="53"/>
      <c r="C31" s="2"/>
      <c r="D31" s="2"/>
      <c r="E31" s="4"/>
      <c r="F31" s="2"/>
      <c r="G31" s="2"/>
      <c r="H31" s="4"/>
      <c r="I31" s="4"/>
      <c r="J31" s="4"/>
      <c r="K31" s="54"/>
      <c r="L31" s="2"/>
    </row>
    <row r="32" spans="2:12" x14ac:dyDescent="0.25">
      <c r="B32" s="53"/>
      <c r="C32" s="2"/>
      <c r="D32" s="2"/>
      <c r="E32" s="4"/>
      <c r="F32" s="2"/>
      <c r="G32" s="2"/>
      <c r="H32" s="4"/>
      <c r="I32" s="4"/>
      <c r="J32" s="4"/>
      <c r="K32" s="54"/>
      <c r="L32" s="2"/>
    </row>
    <row r="33" spans="2:12" x14ac:dyDescent="0.25">
      <c r="B33" s="53"/>
      <c r="C33" s="2"/>
      <c r="D33" s="2"/>
      <c r="E33" s="4"/>
      <c r="F33" s="2"/>
      <c r="G33" s="2"/>
      <c r="H33" s="4"/>
      <c r="I33" s="4"/>
      <c r="J33" s="4"/>
      <c r="K33" s="54"/>
      <c r="L33" s="2"/>
    </row>
    <row r="34" spans="2:12" x14ac:dyDescent="0.25">
      <c r="B34" s="53"/>
      <c r="C34" s="2"/>
      <c r="D34" s="2"/>
      <c r="E34" s="4"/>
      <c r="F34" s="2"/>
      <c r="G34" s="2"/>
      <c r="H34" s="4"/>
      <c r="I34" s="4"/>
      <c r="J34" s="4"/>
      <c r="K34" s="54"/>
      <c r="L34" s="2"/>
    </row>
    <row r="35" spans="2:12" x14ac:dyDescent="0.25">
      <c r="B35" s="53"/>
      <c r="C35" s="2"/>
      <c r="D35" s="2"/>
      <c r="E35" s="4"/>
      <c r="F35" s="2"/>
      <c r="G35" s="2"/>
      <c r="H35" s="4"/>
      <c r="I35" s="4"/>
      <c r="J35" s="4"/>
      <c r="K35" s="54"/>
      <c r="L35" s="2"/>
    </row>
    <row r="36" spans="2:12" x14ac:dyDescent="0.25">
      <c r="B36" s="53"/>
      <c r="C36" s="2"/>
      <c r="D36" s="2"/>
      <c r="E36" s="4"/>
      <c r="F36" s="2"/>
      <c r="G36" s="2"/>
      <c r="H36" s="4"/>
      <c r="I36" s="4"/>
      <c r="J36" s="4"/>
      <c r="K36" s="54"/>
      <c r="L36" s="2"/>
    </row>
    <row r="37" spans="2:12" x14ac:dyDescent="0.25">
      <c r="B37" s="53"/>
      <c r="C37" s="2"/>
      <c r="D37" s="2"/>
      <c r="E37" s="4"/>
      <c r="F37" s="2"/>
      <c r="G37" s="2"/>
      <c r="H37" s="4"/>
      <c r="I37" s="4"/>
      <c r="J37" s="4"/>
      <c r="K37" s="54"/>
      <c r="L37" s="2"/>
    </row>
    <row r="38" spans="2:12" x14ac:dyDescent="0.25">
      <c r="B38" s="53"/>
      <c r="C38" s="2"/>
      <c r="D38" s="2"/>
      <c r="E38" s="4"/>
      <c r="F38" s="2"/>
      <c r="G38" s="2"/>
      <c r="H38" s="4"/>
      <c r="I38" s="4"/>
      <c r="J38" s="4"/>
      <c r="K38" s="54"/>
      <c r="L38" s="2"/>
    </row>
    <row r="39" spans="2:12" x14ac:dyDescent="0.25">
      <c r="B39" s="53"/>
      <c r="C39" s="2"/>
      <c r="D39" s="2"/>
      <c r="E39" s="4"/>
      <c r="F39" s="2"/>
      <c r="G39" s="2"/>
      <c r="H39" s="4"/>
      <c r="I39" s="4"/>
      <c r="J39" s="4"/>
      <c r="K39" s="54"/>
      <c r="L39" s="2"/>
    </row>
    <row r="40" spans="2:12" x14ac:dyDescent="0.25">
      <c r="B40" s="53"/>
      <c r="C40" s="2"/>
      <c r="D40" s="2"/>
      <c r="E40" s="4"/>
      <c r="F40" s="2"/>
      <c r="G40" s="2"/>
      <c r="H40" s="4"/>
      <c r="I40" s="4"/>
      <c r="J40" s="4"/>
      <c r="K40" s="54"/>
      <c r="L40" s="2"/>
    </row>
    <row r="41" spans="2:12" x14ac:dyDescent="0.25">
      <c r="B41" s="53"/>
      <c r="C41" s="2"/>
      <c r="D41" s="2"/>
      <c r="E41" s="4"/>
      <c r="F41" s="2"/>
      <c r="G41" s="2"/>
      <c r="H41" s="4"/>
      <c r="I41" s="4"/>
      <c r="J41" s="4"/>
      <c r="K41" s="54"/>
      <c r="L41" s="2"/>
    </row>
    <row r="42" spans="2:12" ht="15.75" thickBot="1" x14ac:dyDescent="0.3">
      <c r="B42" s="53"/>
      <c r="C42" s="2"/>
      <c r="D42" s="2"/>
      <c r="E42" s="4"/>
      <c r="F42" s="2"/>
      <c r="G42" s="2"/>
      <c r="H42" s="4"/>
      <c r="I42" s="4"/>
      <c r="J42" s="4"/>
      <c r="K42" s="54"/>
      <c r="L42" s="2"/>
    </row>
    <row r="43" spans="2:12" ht="15.75" thickBot="1" x14ac:dyDescent="0.3">
      <c r="J43" s="46" t="s">
        <v>93</v>
      </c>
      <c r="K43" s="64">
        <f>SUM(K20:K42)</f>
        <v>772842</v>
      </c>
      <c r="L43" s="48"/>
    </row>
    <row r="46" spans="2:12" x14ac:dyDescent="0.25">
      <c r="B46" s="79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191</v>
      </c>
      <c r="K7" s="42" t="s">
        <v>207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147</v>
      </c>
      <c r="F20" s="94" t="s">
        <v>210</v>
      </c>
      <c r="G20" s="94" t="s">
        <v>211</v>
      </c>
      <c r="H20" s="4" t="s">
        <v>166</v>
      </c>
      <c r="I20" s="4" t="s">
        <v>148</v>
      </c>
      <c r="J20" s="2">
        <v>842500</v>
      </c>
      <c r="K20" s="54">
        <v>-7908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147</v>
      </c>
      <c r="F21" s="94" t="s">
        <v>212</v>
      </c>
      <c r="G21" s="94" t="s">
        <v>213</v>
      </c>
      <c r="H21" s="4" t="s">
        <v>166</v>
      </c>
      <c r="I21" s="4" t="s">
        <v>148</v>
      </c>
      <c r="J21" s="2">
        <v>815058</v>
      </c>
      <c r="K21" s="2">
        <v>3000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147</v>
      </c>
      <c r="F22" s="94" t="s">
        <v>210</v>
      </c>
      <c r="G22" s="94" t="s">
        <v>211</v>
      </c>
      <c r="H22" s="4" t="s">
        <v>166</v>
      </c>
      <c r="I22" s="4" t="s">
        <v>148</v>
      </c>
      <c r="J22" s="2">
        <v>817686</v>
      </c>
      <c r="K22" s="54">
        <v>3025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94" t="s">
        <v>212</v>
      </c>
      <c r="G23" s="94" t="s">
        <v>213</v>
      </c>
      <c r="H23" s="4" t="s">
        <v>166</v>
      </c>
      <c r="I23" s="4" t="s">
        <v>148</v>
      </c>
      <c r="J23" s="2">
        <v>820313</v>
      </c>
      <c r="K23" s="54">
        <v>4317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94" t="s">
        <v>210</v>
      </c>
      <c r="G24" s="94" t="s">
        <v>211</v>
      </c>
      <c r="H24" s="4" t="s">
        <v>166</v>
      </c>
      <c r="I24" s="4" t="s">
        <v>148</v>
      </c>
      <c r="J24" s="2">
        <v>820333</v>
      </c>
      <c r="K24" s="54">
        <v>4035</v>
      </c>
      <c r="L24" s="2"/>
    </row>
    <row r="25" spans="2:12" x14ac:dyDescent="0.25">
      <c r="B25" s="53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3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3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3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3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3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3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3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3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3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3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3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3"/>
      <c r="C37" s="2"/>
      <c r="D37" s="2"/>
      <c r="E37" s="4"/>
      <c r="F37" s="2"/>
      <c r="G37" s="2"/>
      <c r="H37" s="4"/>
      <c r="I37" s="4"/>
      <c r="J37" s="2"/>
      <c r="K37" s="2"/>
      <c r="L37" s="2"/>
    </row>
    <row r="38" spans="2:12" x14ac:dyDescent="0.25">
      <c r="B38" s="53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3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3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3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3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6469</v>
      </c>
      <c r="L43" s="48"/>
    </row>
    <row r="46" spans="2:12" x14ac:dyDescent="0.25">
      <c r="B46" s="79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E20" sqref="E20:E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189</v>
      </c>
      <c r="K7" s="42" t="s">
        <v>207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95" t="s">
        <v>210</v>
      </c>
      <c r="G20" s="95" t="s">
        <v>211</v>
      </c>
      <c r="H20" s="4" t="s">
        <v>167</v>
      </c>
      <c r="I20" s="4" t="s">
        <v>148</v>
      </c>
      <c r="J20" s="2">
        <v>35</v>
      </c>
      <c r="K20" s="54">
        <v>672210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5" t="s">
        <v>212</v>
      </c>
      <c r="G21" s="95" t="s">
        <v>213</v>
      </c>
      <c r="H21" s="4" t="s">
        <v>167</v>
      </c>
      <c r="I21" s="4" t="s">
        <v>148</v>
      </c>
      <c r="J21" s="2">
        <v>111</v>
      </c>
      <c r="K21" s="54">
        <v>402486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5" t="s">
        <v>210</v>
      </c>
      <c r="G22" s="95" t="s">
        <v>211</v>
      </c>
      <c r="H22" s="4" t="s">
        <v>167</v>
      </c>
      <c r="I22" s="4" t="s">
        <v>148</v>
      </c>
      <c r="J22" s="2">
        <v>190</v>
      </c>
      <c r="K22" s="54">
        <v>504084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95" t="s">
        <v>212</v>
      </c>
      <c r="G23" s="95" t="s">
        <v>213</v>
      </c>
      <c r="H23" s="4" t="s">
        <v>161</v>
      </c>
      <c r="I23" s="4" t="s">
        <v>148</v>
      </c>
      <c r="J23" s="2">
        <v>263276</v>
      </c>
      <c r="K23" s="54">
        <v>8011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95" t="s">
        <v>210</v>
      </c>
      <c r="G24" s="95" t="s">
        <v>211</v>
      </c>
      <c r="H24" s="4" t="s">
        <v>161</v>
      </c>
      <c r="I24" s="4" t="s">
        <v>148</v>
      </c>
      <c r="J24" s="2">
        <v>281771</v>
      </c>
      <c r="K24" s="54">
        <v>7990</v>
      </c>
      <c r="L24" s="2"/>
    </row>
    <row r="25" spans="2:12" x14ac:dyDescent="0.25">
      <c r="B25" s="55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5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5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5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5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5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5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5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5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5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5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5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5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5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5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5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5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5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1594781</v>
      </c>
      <c r="L43" s="48"/>
    </row>
    <row r="46" spans="2:12" x14ac:dyDescent="0.25">
      <c r="B46" s="79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E24" sqref="E20:E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187</v>
      </c>
      <c r="K7" s="42" t="s">
        <v>206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96" t="s">
        <v>210</v>
      </c>
      <c r="G20" s="96" t="s">
        <v>211</v>
      </c>
      <c r="H20" s="4" t="s">
        <v>161</v>
      </c>
      <c r="I20" s="4" t="s">
        <v>148</v>
      </c>
      <c r="J20" s="2" t="s">
        <v>156</v>
      </c>
      <c r="K20" s="54">
        <v>169974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6" t="s">
        <v>212</v>
      </c>
      <c r="G21" s="96" t="s">
        <v>213</v>
      </c>
      <c r="H21" s="4" t="s">
        <v>161</v>
      </c>
      <c r="I21" s="4" t="s">
        <v>148</v>
      </c>
      <c r="J21" s="2" t="s">
        <v>157</v>
      </c>
      <c r="K21" s="54">
        <v>1090446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6" t="s">
        <v>210</v>
      </c>
      <c r="G22" s="96" t="s">
        <v>211</v>
      </c>
      <c r="H22" s="4" t="s">
        <v>161</v>
      </c>
      <c r="I22" s="4" t="s">
        <v>148</v>
      </c>
      <c r="J22" s="2" t="s">
        <v>158</v>
      </c>
      <c r="K22" s="54">
        <v>1555512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150</v>
      </c>
      <c r="F23" s="96" t="s">
        <v>212</v>
      </c>
      <c r="G23" s="96" t="s">
        <v>213</v>
      </c>
      <c r="H23" s="4" t="s">
        <v>161</v>
      </c>
      <c r="I23" s="4" t="s">
        <v>148</v>
      </c>
      <c r="J23" s="2" t="s">
        <v>159</v>
      </c>
      <c r="K23" s="54">
        <v>32466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150</v>
      </c>
      <c r="F24" s="96" t="s">
        <v>210</v>
      </c>
      <c r="G24" s="96" t="s">
        <v>211</v>
      </c>
      <c r="H24" s="4" t="s">
        <v>161</v>
      </c>
      <c r="I24" s="4" t="s">
        <v>148</v>
      </c>
      <c r="J24" s="2" t="s">
        <v>160</v>
      </c>
      <c r="K24" s="54">
        <v>36918</v>
      </c>
      <c r="L24" s="2"/>
    </row>
    <row r="25" spans="2:12" x14ac:dyDescent="0.25">
      <c r="B25" s="53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3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3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3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3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3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3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3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3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3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3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3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3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3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3"/>
      <c r="C39" s="2"/>
      <c r="D39" s="2"/>
      <c r="E39" s="4"/>
      <c r="F39" s="2"/>
      <c r="G39" s="2"/>
      <c r="H39" s="4"/>
      <c r="I39" s="4"/>
      <c r="J39" s="2"/>
      <c r="K39" s="2"/>
      <c r="L39" s="2"/>
    </row>
    <row r="40" spans="2:12" x14ac:dyDescent="0.25">
      <c r="B40" s="53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3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3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2885316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E20" sqref="E20:E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193</v>
      </c>
      <c r="K7" s="42" t="s">
        <v>206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147</v>
      </c>
      <c r="F20" s="97" t="s">
        <v>210</v>
      </c>
      <c r="G20" s="97" t="s">
        <v>211</v>
      </c>
      <c r="H20" s="4" t="s">
        <v>149</v>
      </c>
      <c r="I20" s="4" t="s">
        <v>148</v>
      </c>
      <c r="J20" s="2">
        <v>37086</v>
      </c>
      <c r="K20" s="54">
        <v>4022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147</v>
      </c>
      <c r="F21" s="97" t="s">
        <v>212</v>
      </c>
      <c r="G21" s="97" t="s">
        <v>213</v>
      </c>
      <c r="H21" s="4" t="s">
        <v>149</v>
      </c>
      <c r="I21" s="4" t="s">
        <v>148</v>
      </c>
      <c r="J21" s="2">
        <v>37179</v>
      </c>
      <c r="K21" s="54">
        <v>3519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147</v>
      </c>
      <c r="F22" s="97" t="s">
        <v>210</v>
      </c>
      <c r="G22" s="97" t="s">
        <v>211</v>
      </c>
      <c r="H22" s="4" t="s">
        <v>149</v>
      </c>
      <c r="I22" s="4" t="s">
        <v>148</v>
      </c>
      <c r="J22" s="2">
        <v>37257</v>
      </c>
      <c r="K22" s="54">
        <v>2521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97" t="s">
        <v>212</v>
      </c>
      <c r="G23" s="97" t="s">
        <v>213</v>
      </c>
      <c r="H23" s="4" t="s">
        <v>149</v>
      </c>
      <c r="I23" s="4" t="s">
        <v>148</v>
      </c>
      <c r="J23" s="2">
        <v>37341</v>
      </c>
      <c r="K23" s="54">
        <v>2021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97" t="s">
        <v>210</v>
      </c>
      <c r="G24" s="97" t="s">
        <v>211</v>
      </c>
      <c r="H24" s="4" t="s">
        <v>149</v>
      </c>
      <c r="I24" s="4" t="s">
        <v>148</v>
      </c>
      <c r="J24" s="2">
        <v>37364</v>
      </c>
      <c r="K24" s="54">
        <v>3989</v>
      </c>
      <c r="L24" s="2"/>
    </row>
    <row r="25" spans="2:12" x14ac:dyDescent="0.25">
      <c r="B25" s="53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3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3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3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3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3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3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3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3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3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3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3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3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3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3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3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3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3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16072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H20" sqref="H20:I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191</v>
      </c>
      <c r="K7" s="42" t="s">
        <v>206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98" t="s">
        <v>210</v>
      </c>
      <c r="G20" s="98" t="s">
        <v>211</v>
      </c>
      <c r="H20" s="4" t="s">
        <v>167</v>
      </c>
      <c r="I20" s="4" t="s">
        <v>148</v>
      </c>
      <c r="J20" s="2">
        <v>755026</v>
      </c>
      <c r="K20" s="54">
        <v>75002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8" t="s">
        <v>212</v>
      </c>
      <c r="G21" s="98" t="s">
        <v>213</v>
      </c>
      <c r="H21" s="4" t="s">
        <v>167</v>
      </c>
      <c r="I21" s="4" t="s">
        <v>148</v>
      </c>
      <c r="J21" s="2">
        <v>766408</v>
      </c>
      <c r="K21" s="54">
        <v>3939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8" t="s">
        <v>210</v>
      </c>
      <c r="G22" s="98" t="s">
        <v>211</v>
      </c>
      <c r="H22" s="4" t="s">
        <v>167</v>
      </c>
      <c r="I22" s="4" t="s">
        <v>148</v>
      </c>
      <c r="J22" s="2">
        <v>766433</v>
      </c>
      <c r="K22" s="54">
        <v>3936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98" t="s">
        <v>212</v>
      </c>
      <c r="G23" s="98" t="s">
        <v>213</v>
      </c>
      <c r="H23" s="4" t="s">
        <v>166</v>
      </c>
      <c r="I23" s="4" t="s">
        <v>148</v>
      </c>
      <c r="J23" s="2">
        <v>766553</v>
      </c>
      <c r="K23" s="54">
        <v>2949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98" t="s">
        <v>210</v>
      </c>
      <c r="G24" s="98" t="s">
        <v>211</v>
      </c>
      <c r="H24" s="4" t="s">
        <v>166</v>
      </c>
      <c r="I24" s="4" t="s">
        <v>148</v>
      </c>
      <c r="J24" s="2">
        <v>771863</v>
      </c>
      <c r="K24" s="54">
        <v>3930</v>
      </c>
      <c r="L24" s="2"/>
    </row>
    <row r="25" spans="2:12" x14ac:dyDescent="0.25">
      <c r="B25" s="55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5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5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5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5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5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5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5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5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5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5"/>
      <c r="C35" s="2"/>
      <c r="D35" s="2"/>
      <c r="E35" s="4"/>
      <c r="F35" s="2"/>
      <c r="G35" s="2"/>
      <c r="H35" s="4"/>
      <c r="I35" s="4"/>
      <c r="J35" s="2"/>
      <c r="K35" s="2"/>
      <c r="L35" s="2"/>
    </row>
    <row r="36" spans="2:12" x14ac:dyDescent="0.25">
      <c r="B36" s="55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5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5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5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5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5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5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89756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topLeftCell="A7" zoomScale="85" zoomScaleNormal="85" workbookViewId="0">
      <selection activeCell="E20" sqref="E20:E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189</v>
      </c>
      <c r="K7" s="42" t="s">
        <v>206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150</v>
      </c>
      <c r="F20" s="99" t="s">
        <v>210</v>
      </c>
      <c r="G20" s="99" t="s">
        <v>211</v>
      </c>
      <c r="H20" s="4" t="s">
        <v>167</v>
      </c>
      <c r="I20" s="4" t="s">
        <v>148</v>
      </c>
      <c r="J20" s="2">
        <v>1757</v>
      </c>
      <c r="K20" s="54">
        <v>714168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150</v>
      </c>
      <c r="F21" s="99" t="s">
        <v>212</v>
      </c>
      <c r="G21" s="99" t="s">
        <v>213</v>
      </c>
      <c r="H21" s="4" t="s">
        <v>167</v>
      </c>
      <c r="I21" s="4" t="s">
        <v>148</v>
      </c>
      <c r="J21" s="2">
        <v>1849</v>
      </c>
      <c r="K21" s="54">
        <v>714084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150</v>
      </c>
      <c r="F22" s="99" t="s">
        <v>210</v>
      </c>
      <c r="G22" s="99" t="s">
        <v>211</v>
      </c>
      <c r="H22" s="4" t="s">
        <v>167</v>
      </c>
      <c r="I22" s="4" t="s">
        <v>148</v>
      </c>
      <c r="J22" s="2">
        <v>1942</v>
      </c>
      <c r="K22" s="54">
        <v>699972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99" t="s">
        <v>212</v>
      </c>
      <c r="G23" s="99" t="s">
        <v>213</v>
      </c>
      <c r="H23" s="4" t="s">
        <v>166</v>
      </c>
      <c r="I23" s="4" t="s">
        <v>148</v>
      </c>
      <c r="J23" s="2">
        <v>405862</v>
      </c>
      <c r="K23" s="54">
        <v>8076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99" t="s">
        <v>210</v>
      </c>
      <c r="G24" s="99" t="s">
        <v>211</v>
      </c>
      <c r="H24" s="4" t="s">
        <v>161</v>
      </c>
      <c r="I24" s="4" t="s">
        <v>148</v>
      </c>
      <c r="J24" s="2">
        <v>387500</v>
      </c>
      <c r="K24" s="54">
        <v>7886</v>
      </c>
      <c r="L24" s="2"/>
    </row>
    <row r="25" spans="2:12" x14ac:dyDescent="0.25">
      <c r="B25" s="55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5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5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5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5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5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5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5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5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5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5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5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5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5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5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5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5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5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2144186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K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205</v>
      </c>
      <c r="K7" s="42" t="s">
        <v>204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176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147</v>
      </c>
      <c r="F20" s="100" t="s">
        <v>210</v>
      </c>
      <c r="G20" s="100" t="s">
        <v>211</v>
      </c>
      <c r="H20" s="4" t="s">
        <v>161</v>
      </c>
      <c r="I20" s="4" t="s">
        <v>148</v>
      </c>
      <c r="J20" s="2">
        <v>36864</v>
      </c>
      <c r="K20" s="54">
        <v>2565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147</v>
      </c>
      <c r="F21" s="100" t="s">
        <v>212</v>
      </c>
      <c r="G21" s="100" t="s">
        <v>213</v>
      </c>
      <c r="H21" s="4" t="s">
        <v>161</v>
      </c>
      <c r="I21" s="4" t="s">
        <v>148</v>
      </c>
      <c r="J21" s="2">
        <v>36866</v>
      </c>
      <c r="K21" s="54">
        <v>2148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147</v>
      </c>
      <c r="F22" s="100" t="s">
        <v>210</v>
      </c>
      <c r="G22" s="100" t="s">
        <v>211</v>
      </c>
      <c r="H22" s="4" t="s">
        <v>161</v>
      </c>
      <c r="I22" s="4" t="s">
        <v>148</v>
      </c>
      <c r="J22" s="2">
        <v>36868</v>
      </c>
      <c r="K22" s="54">
        <v>3454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100" t="s">
        <v>212</v>
      </c>
      <c r="G23" s="100" t="s">
        <v>213</v>
      </c>
      <c r="H23" s="4" t="s">
        <v>161</v>
      </c>
      <c r="I23" s="4" t="s">
        <v>148</v>
      </c>
      <c r="J23" s="2">
        <v>36869</v>
      </c>
      <c r="K23" s="2">
        <v>810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100" t="s">
        <v>210</v>
      </c>
      <c r="G24" s="100" t="s">
        <v>211</v>
      </c>
      <c r="H24" s="4" t="s">
        <v>161</v>
      </c>
      <c r="I24" s="4" t="s">
        <v>148</v>
      </c>
      <c r="J24" s="2">
        <v>36923</v>
      </c>
      <c r="K24" s="54">
        <v>8804</v>
      </c>
      <c r="L24" s="2"/>
    </row>
    <row r="25" spans="2:12" x14ac:dyDescent="0.25">
      <c r="B25" s="55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5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5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5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5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5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5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5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5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5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5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5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5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5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5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5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5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5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17781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H26"/>
  <sheetViews>
    <sheetView zoomScaleNormal="100" workbookViewId="0">
      <selection activeCell="E8" sqref="E8"/>
    </sheetView>
  </sheetViews>
  <sheetFormatPr defaultRowHeight="15" x14ac:dyDescent="0.25"/>
  <cols>
    <col min="1" max="1" width="3.5703125" customWidth="1"/>
    <col min="2" max="2" width="10.140625" customWidth="1"/>
    <col min="3" max="3" width="43.42578125" customWidth="1"/>
    <col min="4" max="4" width="18.140625" style="1" customWidth="1"/>
    <col min="5" max="5" width="15.85546875" style="1" customWidth="1"/>
    <col min="6" max="6" width="15.85546875" style="37" customWidth="1"/>
    <col min="7" max="8" width="19.140625" style="1" customWidth="1"/>
    <col min="9" max="9" width="19.7109375" customWidth="1"/>
  </cols>
  <sheetData>
    <row r="1" spans="2:8" ht="15.75" x14ac:dyDescent="0.25">
      <c r="C1" s="8" t="s">
        <v>8</v>
      </c>
      <c r="H1" s="1" t="s">
        <v>20</v>
      </c>
    </row>
    <row r="2" spans="2:8" ht="15.75" x14ac:dyDescent="0.25">
      <c r="C2" s="8"/>
    </row>
    <row r="3" spans="2:8" ht="39" customHeight="1" x14ac:dyDescent="0.25">
      <c r="B3" s="18"/>
      <c r="C3" s="18"/>
      <c r="D3" s="18"/>
      <c r="E3" s="19"/>
      <c r="F3" s="19"/>
      <c r="G3" s="18"/>
      <c r="H3" s="18"/>
    </row>
    <row r="4" spans="2:8" x14ac:dyDescent="0.25">
      <c r="B4" s="203" t="s">
        <v>21</v>
      </c>
      <c r="C4" s="204"/>
      <c r="D4" s="9" t="s">
        <v>11</v>
      </c>
      <c r="E4" s="9" t="s">
        <v>12</v>
      </c>
      <c r="F4" s="9" t="s">
        <v>13</v>
      </c>
      <c r="G4" s="9" t="s">
        <v>14</v>
      </c>
      <c r="H4" s="9" t="s">
        <v>24</v>
      </c>
    </row>
    <row r="5" spans="2:8" x14ac:dyDescent="0.25">
      <c r="B5" s="205"/>
      <c r="C5" s="206"/>
      <c r="D5" s="10" t="s">
        <v>0</v>
      </c>
      <c r="E5" s="10" t="s">
        <v>1</v>
      </c>
      <c r="F5" s="10" t="s">
        <v>25</v>
      </c>
      <c r="G5" s="10" t="s">
        <v>2</v>
      </c>
      <c r="H5" s="10" t="s">
        <v>3</v>
      </c>
    </row>
    <row r="6" spans="2:8" ht="30.75" customHeight="1" x14ac:dyDescent="0.25">
      <c r="B6" s="2">
        <v>16</v>
      </c>
      <c r="C6" s="3" t="s">
        <v>56</v>
      </c>
      <c r="D6" s="75">
        <f>'SCH TRR 5A-065'!L48</f>
        <v>2608625</v>
      </c>
      <c r="E6" s="75">
        <f>'SCH TRR 5A-160'!L48</f>
        <v>1884592</v>
      </c>
      <c r="F6" s="76">
        <f>'SCH TRR 5A-228'!L48</f>
        <v>5804</v>
      </c>
      <c r="G6" s="77"/>
      <c r="H6" s="77"/>
    </row>
    <row r="7" spans="2:8" ht="30" x14ac:dyDescent="0.25">
      <c r="B7" s="2">
        <v>17</v>
      </c>
      <c r="C7" s="3" t="s">
        <v>57</v>
      </c>
      <c r="D7" s="75">
        <f>'SCH 5C TRR-065'!L48</f>
        <v>37870</v>
      </c>
      <c r="E7" s="75">
        <f>'SCH 5C TRR-160'!L48</f>
        <v>4774</v>
      </c>
      <c r="F7" s="75">
        <f>'SCH 5C TRR-228'!L48</f>
        <v>4592</v>
      </c>
      <c r="G7" s="77"/>
      <c r="H7" s="77"/>
    </row>
    <row r="8" spans="2:8" ht="30" x14ac:dyDescent="0.25">
      <c r="B8" s="2">
        <v>18</v>
      </c>
      <c r="C8" s="3" t="s">
        <v>58</v>
      </c>
      <c r="D8" s="75">
        <f>'SCH Rec 2-065'!K43</f>
        <v>2885316</v>
      </c>
      <c r="E8" s="83">
        <v>16072</v>
      </c>
      <c r="F8" s="75"/>
      <c r="G8" s="75">
        <f>'SCH Rec 2-125'!K43</f>
        <v>89756</v>
      </c>
      <c r="H8" s="75">
        <f>'SCH Rec 2-130'!K43</f>
        <v>2144186</v>
      </c>
    </row>
    <row r="9" spans="2:8" ht="23.25" customHeight="1" x14ac:dyDescent="0.25">
      <c r="B9" s="2">
        <v>19</v>
      </c>
      <c r="C9" s="3" t="s">
        <v>59</v>
      </c>
      <c r="D9" s="75">
        <f>'SCH 5Q TRR-065'!L48</f>
        <v>45902</v>
      </c>
      <c r="E9" s="75">
        <f>'SCH 5Q TRR-160'!L48</f>
        <v>38778</v>
      </c>
      <c r="F9" s="75"/>
      <c r="G9" s="75">
        <f>'SCH 5Q TRR-125'!L48</f>
        <v>42804</v>
      </c>
      <c r="H9" s="75">
        <f>'SCH 5Q TRR-130'!L48</f>
        <v>40872</v>
      </c>
    </row>
    <row r="10" spans="2:8" ht="23.25" customHeight="1" x14ac:dyDescent="0.25">
      <c r="B10" s="2">
        <v>20</v>
      </c>
      <c r="C10" s="3" t="s">
        <v>60</v>
      </c>
      <c r="D10" s="75">
        <f>'SCH Div 11B-065'!L43</f>
        <v>27243</v>
      </c>
      <c r="E10" s="75">
        <f>'SCH Div 11B-160'!L43</f>
        <v>12631</v>
      </c>
      <c r="F10" s="75"/>
      <c r="G10" s="75">
        <f>'SCH Div 11B-125'!L43</f>
        <v>27568</v>
      </c>
      <c r="H10" s="75">
        <f>'SCH Div 11B-130'!L43</f>
        <v>28857</v>
      </c>
    </row>
    <row r="11" spans="2:8" ht="30" customHeight="1" x14ac:dyDescent="0.25">
      <c r="B11" s="2">
        <v>21</v>
      </c>
      <c r="C11" s="3" t="s">
        <v>65</v>
      </c>
      <c r="D11" s="77"/>
      <c r="E11" s="77"/>
      <c r="F11" s="77"/>
      <c r="G11" s="75">
        <f>'SCH 10B TRR-125'!L48</f>
        <v>21332</v>
      </c>
      <c r="H11" s="75">
        <f>'SCH 10B TRR-130'!L48</f>
        <v>45902</v>
      </c>
    </row>
    <row r="12" spans="2:8" ht="33" customHeight="1" x14ac:dyDescent="0.25">
      <c r="B12" s="2">
        <v>22</v>
      </c>
      <c r="C12" s="3" t="s">
        <v>22</v>
      </c>
      <c r="D12" s="75">
        <f>'SCH Rec 2B-E00'!K43</f>
        <v>17781</v>
      </c>
      <c r="E12" s="75"/>
      <c r="F12" s="83">
        <v>34627</v>
      </c>
      <c r="G12" s="75"/>
      <c r="H12" s="75"/>
    </row>
    <row r="13" spans="2:8" ht="20.25" customHeight="1" x14ac:dyDescent="0.25">
      <c r="B13" s="2">
        <v>23</v>
      </c>
      <c r="C13" s="3" t="s">
        <v>122</v>
      </c>
      <c r="D13" s="75">
        <f>D6+D7+D8+D9+D10+D12</f>
        <v>5622737</v>
      </c>
      <c r="E13" s="75">
        <f t="shared" ref="E13:F13" si="0">E6+E7+E8+E9+E10+E12</f>
        <v>1956847</v>
      </c>
      <c r="F13" s="75">
        <f t="shared" si="0"/>
        <v>45023</v>
      </c>
      <c r="G13" s="75">
        <f>G11+G8+G9+G10+G12</f>
        <v>181460</v>
      </c>
      <c r="H13" s="75">
        <f>H11+H8+H9+H10+H12</f>
        <v>2259817</v>
      </c>
    </row>
    <row r="14" spans="2:8" x14ac:dyDescent="0.25">
      <c r="B14" s="201" t="s">
        <v>23</v>
      </c>
      <c r="C14" s="202"/>
      <c r="D14" s="78"/>
      <c r="E14" s="78"/>
      <c r="F14" s="78"/>
      <c r="G14" s="78"/>
      <c r="H14" s="78"/>
    </row>
    <row r="15" spans="2:8" ht="43.5" customHeight="1" x14ac:dyDescent="0.25">
      <c r="B15" s="2">
        <v>24</v>
      </c>
      <c r="C15" s="3" t="s">
        <v>54</v>
      </c>
      <c r="D15" s="75">
        <f>'SCH 7A TRR-065'!L48</f>
        <v>37664</v>
      </c>
      <c r="E15" s="75">
        <f>'SCH 7A TRR-160'!L48</f>
        <v>33973</v>
      </c>
      <c r="F15" s="75"/>
      <c r="G15" s="75">
        <f>'SCH 7A TRR-125'!L48</f>
        <v>40106</v>
      </c>
      <c r="H15" s="75">
        <f>'SCH 7A TRR-130'!L48</f>
        <v>30045</v>
      </c>
    </row>
    <row r="16" spans="2:8" ht="19.5" customHeight="1" x14ac:dyDescent="0.25">
      <c r="B16" s="2">
        <v>25</v>
      </c>
      <c r="C16" s="3" t="s">
        <v>55</v>
      </c>
      <c r="D16" s="75">
        <f>SUM('SCH 8 TRR-065'!L48+'SCH 9C TRR-065'!L48+'SCH 9E TRR-065'!L48+'SCH 10A TRR-065'!L48)</f>
        <v>95981</v>
      </c>
      <c r="E16" s="75">
        <f>SUM('SCH 8 TRR-160'!L48+'SCH 9C TRR-160'!L48+'SCH 9E TRR-160'!L48+'SCH 10A TRR-160'!L48)</f>
        <v>92098</v>
      </c>
      <c r="F16" s="75"/>
      <c r="G16" s="75">
        <f>SUM('SCH 8 TRR-125'!L48+'SCH 9C TRR-125'!L48+'SCH 9E TRR-125'!L48+'SCH 10A TRR-125'!L48)</f>
        <v>95328</v>
      </c>
      <c r="H16" s="75">
        <f>SUM('SCH 8 TRR-130'!L48+'SCH 9C TRR-130'!L48+'SCH 9E TRR-130'!L48+'SCH 10A TRR-130'!L48)</f>
        <v>83614</v>
      </c>
    </row>
    <row r="17" spans="2:8" ht="51.75" customHeight="1" x14ac:dyDescent="0.25">
      <c r="B17" s="2">
        <v>26</v>
      </c>
      <c r="C17" s="3" t="s">
        <v>61</v>
      </c>
      <c r="D17" s="77"/>
      <c r="E17" s="77"/>
      <c r="F17" s="77"/>
      <c r="G17" s="77"/>
      <c r="H17" s="75">
        <v>36932</v>
      </c>
    </row>
    <row r="18" spans="2:8" ht="60" customHeight="1" x14ac:dyDescent="0.25">
      <c r="B18" s="2">
        <v>27</v>
      </c>
      <c r="C18" s="3" t="s">
        <v>63</v>
      </c>
      <c r="D18" s="75">
        <f>'SCH 10Z TRR-065'!L48</f>
        <v>29474</v>
      </c>
      <c r="E18" s="77"/>
      <c r="F18" s="77"/>
      <c r="G18" s="77"/>
      <c r="H18" s="77"/>
    </row>
    <row r="19" spans="2:8" ht="43.5" customHeight="1" x14ac:dyDescent="0.25">
      <c r="B19" s="2">
        <v>28</v>
      </c>
      <c r="C19" s="3" t="s">
        <v>26</v>
      </c>
      <c r="D19" s="75">
        <f>'SCH Div 11A-065'!L43</f>
        <v>25372</v>
      </c>
      <c r="E19" s="75">
        <f>'SCH Div 11A-160'!L43</f>
        <v>30373</v>
      </c>
      <c r="F19" s="75"/>
      <c r="G19" s="75">
        <f>'SCH Div 11A-125'!L43</f>
        <v>24439</v>
      </c>
      <c r="H19" s="75">
        <f>'SCH Div 11A-130'!L43</f>
        <v>38633</v>
      </c>
    </row>
    <row r="20" spans="2:8" ht="21" customHeight="1" x14ac:dyDescent="0.25">
      <c r="B20" s="2">
        <v>29</v>
      </c>
      <c r="C20" s="3" t="s">
        <v>138</v>
      </c>
      <c r="D20" s="75">
        <f>D15+D16+D18+D19</f>
        <v>188491</v>
      </c>
      <c r="E20" s="75">
        <f>E15+E16+E19</f>
        <v>156444</v>
      </c>
      <c r="F20" s="75">
        <f t="shared" ref="F20:G20" si="1">F15+F16+F19</f>
        <v>0</v>
      </c>
      <c r="G20" s="75">
        <f t="shared" si="1"/>
        <v>159873</v>
      </c>
      <c r="H20" s="75">
        <f>H15+H16+H19+H17</f>
        <v>189224</v>
      </c>
    </row>
    <row r="21" spans="2:8" x14ac:dyDescent="0.25">
      <c r="B21" s="201" t="s">
        <v>28</v>
      </c>
      <c r="C21" s="202"/>
      <c r="D21" s="78"/>
      <c r="E21" s="78"/>
      <c r="F21" s="78"/>
      <c r="G21" s="78"/>
      <c r="H21" s="78"/>
    </row>
    <row r="22" spans="2:8" ht="30.75" customHeight="1" x14ac:dyDescent="0.25">
      <c r="B22" s="2">
        <v>30</v>
      </c>
      <c r="C22" s="3" t="s">
        <v>123</v>
      </c>
      <c r="D22" s="75">
        <f>D13</f>
        <v>5622737</v>
      </c>
      <c r="E22" s="75">
        <f t="shared" ref="E22:H22" si="2">E13</f>
        <v>1956847</v>
      </c>
      <c r="F22" s="75">
        <f t="shared" si="2"/>
        <v>45023</v>
      </c>
      <c r="G22" s="75">
        <f t="shared" si="2"/>
        <v>181460</v>
      </c>
      <c r="H22" s="75">
        <f t="shared" si="2"/>
        <v>2259817</v>
      </c>
    </row>
    <row r="23" spans="2:8" ht="30" x14ac:dyDescent="0.25">
      <c r="B23" s="2">
        <v>31</v>
      </c>
      <c r="C23" s="3" t="s">
        <v>139</v>
      </c>
      <c r="D23" s="75">
        <f>D20</f>
        <v>188491</v>
      </c>
      <c r="E23" s="75">
        <f t="shared" ref="E23:H23" si="3">E20</f>
        <v>156444</v>
      </c>
      <c r="F23" s="75">
        <f t="shared" si="3"/>
        <v>0</v>
      </c>
      <c r="G23" s="75">
        <f t="shared" si="3"/>
        <v>159873</v>
      </c>
      <c r="H23" s="75">
        <f t="shared" si="3"/>
        <v>189224</v>
      </c>
    </row>
    <row r="24" spans="2:8" ht="43.5" customHeight="1" x14ac:dyDescent="0.25">
      <c r="B24" s="2">
        <v>32</v>
      </c>
      <c r="C24" s="3" t="s">
        <v>144</v>
      </c>
      <c r="D24" s="75">
        <f>D22-D23</f>
        <v>5434246</v>
      </c>
      <c r="E24" s="75">
        <f t="shared" ref="E24:H24" si="4">E22-E23</f>
        <v>1800403</v>
      </c>
      <c r="F24" s="75">
        <f t="shared" si="4"/>
        <v>45023</v>
      </c>
      <c r="G24" s="75">
        <f t="shared" si="4"/>
        <v>21587</v>
      </c>
      <c r="H24" s="75">
        <f t="shared" si="4"/>
        <v>2070593</v>
      </c>
    </row>
    <row r="25" spans="2:8" ht="44.25" customHeight="1" x14ac:dyDescent="0.25">
      <c r="B25" s="2">
        <v>33</v>
      </c>
      <c r="C25" s="3" t="s">
        <v>62</v>
      </c>
      <c r="D25" s="75">
        <f>'SCH Rec 1-065'!K43</f>
        <v>1575070</v>
      </c>
      <c r="E25" s="75">
        <f>'SCH Rec 1-160'!K43</f>
        <v>772842</v>
      </c>
      <c r="F25" s="77"/>
      <c r="G25" s="75">
        <f>'SCH Rec 1-125'!K43</f>
        <v>6469</v>
      </c>
      <c r="H25" s="75">
        <f>'SCH Rec 1-130'!K43</f>
        <v>1594781</v>
      </c>
    </row>
    <row r="26" spans="2:8" ht="44.25" customHeight="1" x14ac:dyDescent="0.25">
      <c r="B26" s="2">
        <v>34</v>
      </c>
      <c r="C26" s="3" t="s">
        <v>140</v>
      </c>
      <c r="D26" s="75">
        <f>D24-D25</f>
        <v>3859176</v>
      </c>
      <c r="E26" s="75">
        <f t="shared" ref="E26:H26" si="5">E24-E25</f>
        <v>1027561</v>
      </c>
      <c r="F26" s="75">
        <f t="shared" si="5"/>
        <v>45023</v>
      </c>
      <c r="G26" s="75">
        <f t="shared" si="5"/>
        <v>15118</v>
      </c>
      <c r="H26" s="75">
        <f t="shared" si="5"/>
        <v>475812</v>
      </c>
    </row>
  </sheetData>
  <mergeCells count="4">
    <mergeCell ref="B21:C21"/>
    <mergeCell ref="B14:C14"/>
    <mergeCell ref="B4:C4"/>
    <mergeCell ref="B5:C5"/>
  </mergeCells>
  <pageMargins left="0.25" right="0.25" top="0.75" bottom="0.75" header="0.3" footer="0.3"/>
  <pageSetup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15.5703125" customWidth="1"/>
    <col min="3" max="3" width="22.140625" customWidth="1"/>
    <col min="4" max="4" width="17.85546875" customWidth="1"/>
    <col min="5" max="5" width="12.140625" customWidth="1"/>
    <col min="6" max="7" width="18.7109375" customWidth="1"/>
    <col min="8" max="8" width="21.140625" customWidth="1"/>
    <col min="9" max="9" width="24.42578125" bestFit="1" customWidth="1"/>
    <col min="10" max="10" width="14.85546875" customWidth="1"/>
    <col min="11" max="11" width="14" customWidth="1"/>
    <col min="12" max="12" width="21.7109375" customWidth="1"/>
  </cols>
  <sheetData>
    <row r="1" spans="2:13" x14ac:dyDescent="0.25">
      <c r="B1" t="s">
        <v>67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203</v>
      </c>
      <c r="K7" s="42" t="s">
        <v>204</v>
      </c>
      <c r="L7" s="42"/>
      <c r="M7" s="33"/>
    </row>
    <row r="9" spans="2:13" x14ac:dyDescent="0.25">
      <c r="B9" t="s">
        <v>68</v>
      </c>
      <c r="F9" s="44" t="s">
        <v>69</v>
      </c>
      <c r="G9" s="44"/>
      <c r="I9" s="44" t="s">
        <v>102</v>
      </c>
    </row>
    <row r="10" spans="2:13" x14ac:dyDescent="0.25">
      <c r="B10" t="s">
        <v>145</v>
      </c>
      <c r="F10" t="s">
        <v>70</v>
      </c>
      <c r="I10" t="s">
        <v>71</v>
      </c>
      <c r="J10" t="s">
        <v>72</v>
      </c>
    </row>
    <row r="11" spans="2:13" x14ac:dyDescent="0.25">
      <c r="B11" t="s">
        <v>124</v>
      </c>
      <c r="F11" t="s">
        <v>73</v>
      </c>
      <c r="I11" t="s">
        <v>74</v>
      </c>
      <c r="J11" t="s">
        <v>75</v>
      </c>
    </row>
    <row r="12" spans="2:13" x14ac:dyDescent="0.25">
      <c r="B12" t="s">
        <v>125</v>
      </c>
      <c r="F12" t="s">
        <v>76</v>
      </c>
      <c r="I12" t="s">
        <v>77</v>
      </c>
      <c r="J12" t="s">
        <v>78</v>
      </c>
    </row>
    <row r="13" spans="2:13" x14ac:dyDescent="0.25">
      <c r="F13" t="s">
        <v>79</v>
      </c>
      <c r="I13" t="s">
        <v>80</v>
      </c>
      <c r="J13" t="s">
        <v>81</v>
      </c>
    </row>
    <row r="14" spans="2:13" x14ac:dyDescent="0.25">
      <c r="F14" t="s">
        <v>82</v>
      </c>
      <c r="I14" t="s">
        <v>83</v>
      </c>
      <c r="J14" t="s">
        <v>84</v>
      </c>
    </row>
    <row r="15" spans="2:13" x14ac:dyDescent="0.25">
      <c r="F15" t="s">
        <v>85</v>
      </c>
      <c r="I15" t="s">
        <v>86</v>
      </c>
      <c r="J15" t="s">
        <v>87</v>
      </c>
    </row>
    <row r="16" spans="2:13" x14ac:dyDescent="0.25">
      <c r="F16" t="s">
        <v>88</v>
      </c>
    </row>
    <row r="18" spans="2:12" ht="30" x14ac:dyDescent="0.25">
      <c r="B18" s="45" t="s">
        <v>103</v>
      </c>
      <c r="C18" s="207" t="s">
        <v>104</v>
      </c>
      <c r="D18" s="208"/>
      <c r="E18" s="45" t="s">
        <v>96</v>
      </c>
      <c r="F18" s="207" t="s">
        <v>105</v>
      </c>
      <c r="G18" s="208"/>
      <c r="H18" s="207" t="s">
        <v>106</v>
      </c>
      <c r="I18" s="208"/>
      <c r="J18" s="45" t="s">
        <v>107</v>
      </c>
      <c r="K18" s="45" t="s">
        <v>108</v>
      </c>
      <c r="L18" s="45" t="s">
        <v>109</v>
      </c>
    </row>
    <row r="19" spans="2:12" x14ac:dyDescent="0.25">
      <c r="B19" s="10" t="s">
        <v>89</v>
      </c>
      <c r="C19" s="4" t="s">
        <v>90</v>
      </c>
      <c r="D19" s="4" t="s">
        <v>42</v>
      </c>
      <c r="E19" s="5"/>
      <c r="F19" s="4" t="s">
        <v>90</v>
      </c>
      <c r="G19" s="4" t="s">
        <v>42</v>
      </c>
      <c r="H19" s="4" t="s">
        <v>91</v>
      </c>
      <c r="I19" s="4" t="s">
        <v>92</v>
      </c>
      <c r="J19" s="5"/>
      <c r="K19" s="5"/>
      <c r="L19" s="5"/>
    </row>
    <row r="20" spans="2:12" x14ac:dyDescent="0.25">
      <c r="B20" s="74">
        <v>41202</v>
      </c>
      <c r="C20" s="138" t="s">
        <v>218</v>
      </c>
      <c r="D20" s="138" t="s">
        <v>219</v>
      </c>
      <c r="E20" s="4" t="s">
        <v>147</v>
      </c>
      <c r="F20" s="101" t="s">
        <v>210</v>
      </c>
      <c r="G20" s="101" t="s">
        <v>211</v>
      </c>
      <c r="H20" s="4" t="s">
        <v>161</v>
      </c>
      <c r="I20" s="4" t="s">
        <v>148</v>
      </c>
      <c r="J20" s="2">
        <v>37340</v>
      </c>
      <c r="K20" s="54">
        <v>8798</v>
      </c>
      <c r="L20" s="2"/>
    </row>
    <row r="21" spans="2:12" x14ac:dyDescent="0.25">
      <c r="B21" s="74">
        <v>41203</v>
      </c>
      <c r="C21" s="138" t="s">
        <v>220</v>
      </c>
      <c r="D21" s="138" t="s">
        <v>221</v>
      </c>
      <c r="E21" s="4" t="s">
        <v>147</v>
      </c>
      <c r="F21" s="101" t="s">
        <v>212</v>
      </c>
      <c r="G21" s="101" t="s">
        <v>213</v>
      </c>
      <c r="H21" s="4" t="s">
        <v>161</v>
      </c>
      <c r="I21" s="4" t="s">
        <v>148</v>
      </c>
      <c r="J21" s="2">
        <v>37346</v>
      </c>
      <c r="K21" s="54">
        <v>8094</v>
      </c>
      <c r="L21" s="2"/>
    </row>
    <row r="22" spans="2:12" x14ac:dyDescent="0.25">
      <c r="B22" s="74">
        <v>41203</v>
      </c>
      <c r="C22" s="138" t="s">
        <v>214</v>
      </c>
      <c r="D22" s="138" t="s">
        <v>215</v>
      </c>
      <c r="E22" s="4" t="s">
        <v>147</v>
      </c>
      <c r="F22" s="101" t="s">
        <v>210</v>
      </c>
      <c r="G22" s="101" t="s">
        <v>211</v>
      </c>
      <c r="H22" s="4" t="s">
        <v>161</v>
      </c>
      <c r="I22" s="4" t="s">
        <v>148</v>
      </c>
      <c r="J22" s="2">
        <v>37455</v>
      </c>
      <c r="K22" s="54">
        <v>8823</v>
      </c>
      <c r="L22" s="2"/>
    </row>
    <row r="23" spans="2:12" x14ac:dyDescent="0.25">
      <c r="B23" s="74">
        <v>41204</v>
      </c>
      <c r="C23" s="138" t="s">
        <v>210</v>
      </c>
      <c r="D23" s="138" t="s">
        <v>211</v>
      </c>
      <c r="E23" s="4" t="s">
        <v>147</v>
      </c>
      <c r="F23" s="101" t="s">
        <v>212</v>
      </c>
      <c r="G23" s="101" t="s">
        <v>213</v>
      </c>
      <c r="H23" s="4" t="s">
        <v>161</v>
      </c>
      <c r="I23" s="4" t="s">
        <v>148</v>
      </c>
      <c r="J23" s="2">
        <v>37456</v>
      </c>
      <c r="K23" s="54">
        <v>6890</v>
      </c>
      <c r="L23" s="2"/>
    </row>
    <row r="24" spans="2:12" x14ac:dyDescent="0.25">
      <c r="B24" s="74">
        <v>41204</v>
      </c>
      <c r="C24" s="138" t="s">
        <v>216</v>
      </c>
      <c r="D24" s="138" t="s">
        <v>217</v>
      </c>
      <c r="E24" s="4" t="s">
        <v>147</v>
      </c>
      <c r="F24" s="101" t="s">
        <v>210</v>
      </c>
      <c r="G24" s="101" t="s">
        <v>211</v>
      </c>
      <c r="H24" s="4" t="s">
        <v>161</v>
      </c>
      <c r="I24" s="4" t="s">
        <v>148</v>
      </c>
      <c r="J24" s="2">
        <v>37457</v>
      </c>
      <c r="K24" s="54">
        <v>2022</v>
      </c>
      <c r="L24" s="2"/>
    </row>
    <row r="25" spans="2:12" x14ac:dyDescent="0.25">
      <c r="B25" s="55"/>
      <c r="C25" s="2"/>
      <c r="D25" s="2"/>
      <c r="E25" s="4"/>
      <c r="F25" s="2"/>
      <c r="G25" s="2"/>
      <c r="H25" s="4"/>
      <c r="I25" s="4"/>
      <c r="J25" s="2"/>
      <c r="K25" s="54"/>
      <c r="L25" s="2"/>
    </row>
    <row r="26" spans="2:12" x14ac:dyDescent="0.25">
      <c r="B26" s="55"/>
      <c r="C26" s="2"/>
      <c r="D26" s="2"/>
      <c r="E26" s="4"/>
      <c r="F26" s="2"/>
      <c r="G26" s="2"/>
      <c r="H26" s="4"/>
      <c r="I26" s="4"/>
      <c r="J26" s="2"/>
      <c r="K26" s="54"/>
      <c r="L26" s="2"/>
    </row>
    <row r="27" spans="2:12" x14ac:dyDescent="0.25">
      <c r="B27" s="55"/>
      <c r="C27" s="2"/>
      <c r="D27" s="2"/>
      <c r="E27" s="4"/>
      <c r="F27" s="2"/>
      <c r="G27" s="2"/>
      <c r="H27" s="4"/>
      <c r="I27" s="4"/>
      <c r="J27" s="2"/>
      <c r="K27" s="54"/>
      <c r="L27" s="2"/>
    </row>
    <row r="28" spans="2:12" x14ac:dyDescent="0.25">
      <c r="B28" s="55"/>
      <c r="C28" s="2"/>
      <c r="D28" s="2"/>
      <c r="E28" s="4"/>
      <c r="F28" s="2"/>
      <c r="G28" s="2"/>
      <c r="H28" s="4"/>
      <c r="I28" s="4"/>
      <c r="J28" s="2"/>
      <c r="K28" s="54"/>
      <c r="L28" s="2"/>
    </row>
    <row r="29" spans="2:12" x14ac:dyDescent="0.25">
      <c r="B29" s="55"/>
      <c r="C29" s="2"/>
      <c r="D29" s="2"/>
      <c r="E29" s="4"/>
      <c r="F29" s="2"/>
      <c r="G29" s="2"/>
      <c r="H29" s="4"/>
      <c r="I29" s="4"/>
      <c r="J29" s="2"/>
      <c r="K29" s="54"/>
      <c r="L29" s="2"/>
    </row>
    <row r="30" spans="2:12" x14ac:dyDescent="0.25">
      <c r="B30" s="55"/>
      <c r="C30" s="2"/>
      <c r="D30" s="2"/>
      <c r="E30" s="4"/>
      <c r="F30" s="2"/>
      <c r="G30" s="2"/>
      <c r="H30" s="4"/>
      <c r="I30" s="4"/>
      <c r="J30" s="2"/>
      <c r="K30" s="54"/>
      <c r="L30" s="2"/>
    </row>
    <row r="31" spans="2:12" x14ac:dyDescent="0.25">
      <c r="B31" s="55"/>
      <c r="C31" s="2"/>
      <c r="D31" s="2"/>
      <c r="E31" s="4"/>
      <c r="F31" s="2"/>
      <c r="G31" s="2"/>
      <c r="H31" s="4"/>
      <c r="I31" s="4"/>
      <c r="J31" s="2"/>
      <c r="K31" s="54"/>
      <c r="L31" s="2"/>
    </row>
    <row r="32" spans="2:12" x14ac:dyDescent="0.25">
      <c r="B32" s="55"/>
      <c r="C32" s="2"/>
      <c r="D32" s="2"/>
      <c r="E32" s="4"/>
      <c r="F32" s="2"/>
      <c r="G32" s="2"/>
      <c r="H32" s="4"/>
      <c r="I32" s="4"/>
      <c r="J32" s="2"/>
      <c r="K32" s="54"/>
      <c r="L32" s="2"/>
    </row>
    <row r="33" spans="2:12" x14ac:dyDescent="0.25">
      <c r="B33" s="55"/>
      <c r="C33" s="2"/>
      <c r="D33" s="2"/>
      <c r="E33" s="4"/>
      <c r="F33" s="2"/>
      <c r="G33" s="2"/>
      <c r="H33" s="4"/>
      <c r="I33" s="4"/>
      <c r="J33" s="2"/>
      <c r="K33" s="54"/>
      <c r="L33" s="2"/>
    </row>
    <row r="34" spans="2:12" x14ac:dyDescent="0.25">
      <c r="B34" s="55"/>
      <c r="C34" s="2"/>
      <c r="D34" s="2"/>
      <c r="E34" s="4"/>
      <c r="F34" s="2"/>
      <c r="G34" s="2"/>
      <c r="H34" s="4"/>
      <c r="I34" s="4"/>
      <c r="J34" s="2"/>
      <c r="K34" s="54"/>
      <c r="L34" s="2"/>
    </row>
    <row r="35" spans="2:12" x14ac:dyDescent="0.25">
      <c r="B35" s="55"/>
      <c r="C35" s="2"/>
      <c r="D35" s="2"/>
      <c r="E35" s="4"/>
      <c r="F35" s="2"/>
      <c r="G35" s="2"/>
      <c r="H35" s="4"/>
      <c r="I35" s="4"/>
      <c r="J35" s="2"/>
      <c r="K35" s="54"/>
      <c r="L35" s="2"/>
    </row>
    <row r="36" spans="2:12" x14ac:dyDescent="0.25">
      <c r="B36" s="55"/>
      <c r="C36" s="2"/>
      <c r="D36" s="2"/>
      <c r="E36" s="4"/>
      <c r="F36" s="2"/>
      <c r="G36" s="2"/>
      <c r="H36" s="4"/>
      <c r="I36" s="4"/>
      <c r="J36" s="2"/>
      <c r="K36" s="54"/>
      <c r="L36" s="2"/>
    </row>
    <row r="37" spans="2:12" x14ac:dyDescent="0.25">
      <c r="B37" s="55"/>
      <c r="C37" s="2"/>
      <c r="D37" s="2"/>
      <c r="E37" s="4"/>
      <c r="F37" s="2"/>
      <c r="G37" s="2"/>
      <c r="H37" s="4"/>
      <c r="I37" s="4"/>
      <c r="J37" s="2"/>
      <c r="K37" s="54"/>
      <c r="L37" s="2"/>
    </row>
    <row r="38" spans="2:12" x14ac:dyDescent="0.25">
      <c r="B38" s="55"/>
      <c r="C38" s="2"/>
      <c r="D38" s="2"/>
      <c r="E38" s="4"/>
      <c r="F38" s="2"/>
      <c r="G38" s="2"/>
      <c r="H38" s="4"/>
      <c r="I38" s="4"/>
      <c r="J38" s="2"/>
      <c r="K38" s="54"/>
      <c r="L38" s="2"/>
    </row>
    <row r="39" spans="2:12" x14ac:dyDescent="0.25">
      <c r="B39" s="55"/>
      <c r="C39" s="2"/>
      <c r="D39" s="2"/>
      <c r="E39" s="4"/>
      <c r="F39" s="2"/>
      <c r="G39" s="2"/>
      <c r="H39" s="4"/>
      <c r="I39" s="4"/>
      <c r="J39" s="2"/>
      <c r="K39" s="54"/>
      <c r="L39" s="2"/>
    </row>
    <row r="40" spans="2:12" x14ac:dyDescent="0.25">
      <c r="B40" s="55"/>
      <c r="C40" s="2"/>
      <c r="D40" s="2"/>
      <c r="E40" s="4"/>
      <c r="F40" s="2"/>
      <c r="G40" s="2"/>
      <c r="H40" s="4"/>
      <c r="I40" s="4"/>
      <c r="J40" s="2"/>
      <c r="K40" s="54"/>
      <c r="L40" s="2"/>
    </row>
    <row r="41" spans="2:12" x14ac:dyDescent="0.25">
      <c r="B41" s="55"/>
      <c r="C41" s="2"/>
      <c r="D41" s="2"/>
      <c r="E41" s="4"/>
      <c r="F41" s="2"/>
      <c r="G41" s="2"/>
      <c r="H41" s="4"/>
      <c r="I41" s="4"/>
      <c r="J41" s="2"/>
      <c r="K41" s="54"/>
      <c r="L41" s="2"/>
    </row>
    <row r="42" spans="2:12" ht="15.75" thickBot="1" x14ac:dyDescent="0.3">
      <c r="B42" s="55"/>
      <c r="C42" s="2"/>
      <c r="D42" s="2"/>
      <c r="E42" s="4"/>
      <c r="F42" s="2"/>
      <c r="G42" s="2"/>
      <c r="H42" s="4"/>
      <c r="I42" s="4"/>
      <c r="J42" s="2"/>
      <c r="K42" s="54"/>
      <c r="L42" s="2"/>
    </row>
    <row r="43" spans="2:12" ht="15.75" thickBot="1" x14ac:dyDescent="0.3">
      <c r="J43" s="46" t="s">
        <v>93</v>
      </c>
      <c r="K43" s="64">
        <f>SUM(K20:K42)</f>
        <v>34627</v>
      </c>
      <c r="L43" s="48"/>
    </row>
  </sheetData>
  <mergeCells count="3">
    <mergeCell ref="C18:D18"/>
    <mergeCell ref="F18:G18"/>
    <mergeCell ref="H18:I18"/>
  </mergeCells>
  <pageMargins left="0.25" right="0.25" top="0.75" bottom="0.75" header="0.3" footer="0.3"/>
  <pageSetup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9.140625" customWidth="1"/>
    <col min="3" max="3" width="13.8554687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7" customHeight="1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202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45" customHeight="1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2" t="s">
        <v>210</v>
      </c>
      <c r="C25" s="102" t="s">
        <v>211</v>
      </c>
      <c r="D25" s="4" t="s">
        <v>147</v>
      </c>
      <c r="E25" s="4" t="s">
        <v>148</v>
      </c>
      <c r="F25" s="4" t="s">
        <v>148</v>
      </c>
      <c r="G25" s="147" t="s">
        <v>222</v>
      </c>
      <c r="H25" s="138" t="s">
        <v>218</v>
      </c>
      <c r="I25" s="138" t="s">
        <v>219</v>
      </c>
      <c r="J25" s="74">
        <v>41202</v>
      </c>
      <c r="K25" s="2">
        <v>638945770</v>
      </c>
      <c r="L25" s="54">
        <v>2589260</v>
      </c>
      <c r="M25" s="2"/>
    </row>
    <row r="26" spans="2:13" x14ac:dyDescent="0.25">
      <c r="B26" s="102" t="s">
        <v>212</v>
      </c>
      <c r="C26" s="102" t="s">
        <v>213</v>
      </c>
      <c r="D26" s="4" t="s">
        <v>147</v>
      </c>
      <c r="E26" s="4" t="s">
        <v>148</v>
      </c>
      <c r="F26" s="4" t="s">
        <v>148</v>
      </c>
      <c r="G26" s="147" t="s">
        <v>223</v>
      </c>
      <c r="H26" s="138" t="s">
        <v>220</v>
      </c>
      <c r="I26" s="138" t="s">
        <v>221</v>
      </c>
      <c r="J26" s="74">
        <v>41203</v>
      </c>
      <c r="K26" s="2">
        <v>638945775</v>
      </c>
      <c r="L26" s="54">
        <v>1409</v>
      </c>
      <c r="M26" s="2"/>
    </row>
    <row r="27" spans="2:13" x14ac:dyDescent="0.25">
      <c r="B27" s="102" t="s">
        <v>210</v>
      </c>
      <c r="C27" s="102" t="s">
        <v>211</v>
      </c>
      <c r="D27" s="4" t="s">
        <v>147</v>
      </c>
      <c r="E27" s="4" t="s">
        <v>148</v>
      </c>
      <c r="F27" s="4" t="s">
        <v>148</v>
      </c>
      <c r="G27" s="147" t="s">
        <v>224</v>
      </c>
      <c r="H27" s="138" t="s">
        <v>214</v>
      </c>
      <c r="I27" s="138" t="s">
        <v>215</v>
      </c>
      <c r="J27" s="74">
        <v>41203</v>
      </c>
      <c r="K27" s="2">
        <v>638945776</v>
      </c>
      <c r="L27" s="54">
        <v>2016</v>
      </c>
      <c r="M27" s="2"/>
    </row>
    <row r="28" spans="2:13" x14ac:dyDescent="0.25">
      <c r="B28" s="102" t="s">
        <v>212</v>
      </c>
      <c r="C28" s="102" t="s">
        <v>213</v>
      </c>
      <c r="D28" s="4" t="s">
        <v>147</v>
      </c>
      <c r="E28" s="4" t="s">
        <v>148</v>
      </c>
      <c r="F28" s="4" t="s">
        <v>148</v>
      </c>
      <c r="G28" s="147" t="s">
        <v>225</v>
      </c>
      <c r="H28" s="138" t="s">
        <v>210</v>
      </c>
      <c r="I28" s="138" t="s">
        <v>211</v>
      </c>
      <c r="J28" s="74">
        <v>41204</v>
      </c>
      <c r="K28" s="2">
        <v>638947059</v>
      </c>
      <c r="L28" s="54">
        <v>8012</v>
      </c>
      <c r="M28" s="2"/>
    </row>
    <row r="29" spans="2:13" x14ac:dyDescent="0.25">
      <c r="B29" s="102" t="s">
        <v>210</v>
      </c>
      <c r="C29" s="102" t="s">
        <v>211</v>
      </c>
      <c r="D29" s="4" t="s">
        <v>147</v>
      </c>
      <c r="E29" s="4" t="s">
        <v>148</v>
      </c>
      <c r="F29" s="4" t="s">
        <v>148</v>
      </c>
      <c r="G29" s="147" t="s">
        <v>226</v>
      </c>
      <c r="H29" s="138" t="s">
        <v>216</v>
      </c>
      <c r="I29" s="138" t="s">
        <v>217</v>
      </c>
      <c r="J29" s="74">
        <v>41204</v>
      </c>
      <c r="K29" s="2">
        <v>638947060</v>
      </c>
      <c r="L29" s="54">
        <v>7928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2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2608625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85546875" customWidth="1"/>
    <col min="3" max="3" width="12.8554687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202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3" t="s">
        <v>210</v>
      </c>
      <c r="C25" s="103" t="s">
        <v>211</v>
      </c>
      <c r="D25" s="4" t="s">
        <v>147</v>
      </c>
      <c r="E25" s="4" t="s">
        <v>148</v>
      </c>
      <c r="F25" s="4" t="s">
        <v>148</v>
      </c>
      <c r="G25" s="148" t="s">
        <v>222</v>
      </c>
      <c r="H25" s="138" t="s">
        <v>218</v>
      </c>
      <c r="I25" s="138" t="s">
        <v>219</v>
      </c>
      <c r="J25" s="74">
        <v>41202</v>
      </c>
      <c r="K25" s="2">
        <v>639011510</v>
      </c>
      <c r="L25" s="54">
        <v>45385</v>
      </c>
      <c r="M25" s="2"/>
    </row>
    <row r="26" spans="2:13" x14ac:dyDescent="0.25">
      <c r="B26" s="103" t="s">
        <v>212</v>
      </c>
      <c r="C26" s="103" t="s">
        <v>213</v>
      </c>
      <c r="D26" s="4" t="s">
        <v>147</v>
      </c>
      <c r="E26" s="4" t="s">
        <v>148</v>
      </c>
      <c r="F26" s="4" t="s">
        <v>148</v>
      </c>
      <c r="G26" s="148" t="s">
        <v>223</v>
      </c>
      <c r="H26" s="138" t="s">
        <v>220</v>
      </c>
      <c r="I26" s="138" t="s">
        <v>221</v>
      </c>
      <c r="J26" s="74">
        <v>41203</v>
      </c>
      <c r="K26" s="2">
        <v>639011518</v>
      </c>
      <c r="L26" s="54">
        <v>1023874</v>
      </c>
      <c r="M26" s="2"/>
    </row>
    <row r="27" spans="2:13" x14ac:dyDescent="0.25">
      <c r="B27" s="103" t="s">
        <v>210</v>
      </c>
      <c r="C27" s="103" t="s">
        <v>211</v>
      </c>
      <c r="D27" s="4" t="s">
        <v>147</v>
      </c>
      <c r="E27" s="4" t="s">
        <v>148</v>
      </c>
      <c r="F27" s="4" t="s">
        <v>148</v>
      </c>
      <c r="G27" s="148" t="s">
        <v>224</v>
      </c>
      <c r="H27" s="138" t="s">
        <v>214</v>
      </c>
      <c r="I27" s="138" t="s">
        <v>215</v>
      </c>
      <c r="J27" s="74">
        <v>41203</v>
      </c>
      <c r="K27" s="2">
        <v>638965441</v>
      </c>
      <c r="L27" s="54">
        <v>258490</v>
      </c>
      <c r="M27" s="2"/>
    </row>
    <row r="28" spans="2:13" x14ac:dyDescent="0.25">
      <c r="B28" s="103" t="s">
        <v>212</v>
      </c>
      <c r="C28" s="103" t="s">
        <v>213</v>
      </c>
      <c r="D28" s="4" t="s">
        <v>147</v>
      </c>
      <c r="E28" s="4" t="s">
        <v>148</v>
      </c>
      <c r="F28" s="4" t="s">
        <v>148</v>
      </c>
      <c r="G28" s="148" t="s">
        <v>225</v>
      </c>
      <c r="H28" s="138" t="s">
        <v>210</v>
      </c>
      <c r="I28" s="138" t="s">
        <v>211</v>
      </c>
      <c r="J28" s="74">
        <v>41204</v>
      </c>
      <c r="K28" s="2">
        <v>639025244</v>
      </c>
      <c r="L28" s="54">
        <v>458631</v>
      </c>
      <c r="M28" s="2"/>
    </row>
    <row r="29" spans="2:13" x14ac:dyDescent="0.25">
      <c r="B29" s="103" t="s">
        <v>210</v>
      </c>
      <c r="C29" s="103" t="s">
        <v>211</v>
      </c>
      <c r="D29" s="4" t="s">
        <v>147</v>
      </c>
      <c r="E29" s="4" t="s">
        <v>148</v>
      </c>
      <c r="F29" s="4" t="s">
        <v>148</v>
      </c>
      <c r="G29" s="148" t="s">
        <v>226</v>
      </c>
      <c r="H29" s="138" t="s">
        <v>216</v>
      </c>
      <c r="I29" s="138" t="s">
        <v>217</v>
      </c>
      <c r="J29" s="74">
        <v>41204</v>
      </c>
      <c r="K29" s="2">
        <v>638989718</v>
      </c>
      <c r="L29" s="54">
        <v>98212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2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2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2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2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2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2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2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2"/>
      <c r="M47" s="2"/>
    </row>
    <row r="48" spans="2:13" ht="15.75" thickBot="1" x14ac:dyDescent="0.3">
      <c r="K48" s="46" t="s">
        <v>93</v>
      </c>
      <c r="L48" s="64">
        <f>SUM(L25:L47)</f>
        <v>1884592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200</v>
      </c>
      <c r="K6" s="42" t="s">
        <v>202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4" t="s">
        <v>210</v>
      </c>
      <c r="C25" s="104" t="s">
        <v>211</v>
      </c>
      <c r="D25" s="4" t="s">
        <v>147</v>
      </c>
      <c r="E25" s="4" t="s">
        <v>148</v>
      </c>
      <c r="F25" s="4" t="s">
        <v>148</v>
      </c>
      <c r="G25" s="149" t="s">
        <v>222</v>
      </c>
      <c r="H25" s="138" t="s">
        <v>218</v>
      </c>
      <c r="I25" s="138" t="s">
        <v>219</v>
      </c>
      <c r="J25" s="74">
        <v>41202</v>
      </c>
      <c r="K25" s="2">
        <v>603674924</v>
      </c>
      <c r="L25" s="54">
        <v>2399</v>
      </c>
      <c r="M25" s="2"/>
    </row>
    <row r="26" spans="2:13" x14ac:dyDescent="0.25">
      <c r="B26" s="104" t="s">
        <v>212</v>
      </c>
      <c r="C26" s="104" t="s">
        <v>213</v>
      </c>
      <c r="D26" s="4" t="s">
        <v>147</v>
      </c>
      <c r="E26" s="4" t="s">
        <v>148</v>
      </c>
      <c r="F26" s="4" t="s">
        <v>148</v>
      </c>
      <c r="G26" s="149" t="s">
        <v>223</v>
      </c>
      <c r="H26" s="138" t="s">
        <v>220</v>
      </c>
      <c r="I26" s="138" t="s">
        <v>221</v>
      </c>
      <c r="J26" s="74">
        <v>41203</v>
      </c>
      <c r="K26" s="2">
        <v>603676407</v>
      </c>
      <c r="L26" s="2">
        <v>704</v>
      </c>
      <c r="M26" s="2"/>
    </row>
    <row r="27" spans="2:13" x14ac:dyDescent="0.25">
      <c r="B27" s="104" t="s">
        <v>210</v>
      </c>
      <c r="C27" s="104" t="s">
        <v>211</v>
      </c>
      <c r="D27" s="4" t="s">
        <v>147</v>
      </c>
      <c r="E27" s="4" t="s">
        <v>148</v>
      </c>
      <c r="F27" s="4" t="s">
        <v>148</v>
      </c>
      <c r="G27" s="149" t="s">
        <v>224</v>
      </c>
      <c r="H27" s="138" t="s">
        <v>214</v>
      </c>
      <c r="I27" s="138" t="s">
        <v>215</v>
      </c>
      <c r="J27" s="74">
        <v>41203</v>
      </c>
      <c r="K27" s="2">
        <v>603656762</v>
      </c>
      <c r="L27" s="54">
        <v>1000</v>
      </c>
      <c r="M27" s="2"/>
    </row>
    <row r="28" spans="2:13" x14ac:dyDescent="0.25">
      <c r="B28" s="104" t="s">
        <v>212</v>
      </c>
      <c r="C28" s="104" t="s">
        <v>213</v>
      </c>
      <c r="D28" s="4" t="s">
        <v>147</v>
      </c>
      <c r="E28" s="4" t="s">
        <v>148</v>
      </c>
      <c r="F28" s="4" t="s">
        <v>148</v>
      </c>
      <c r="G28" s="149" t="s">
        <v>225</v>
      </c>
      <c r="H28" s="138" t="s">
        <v>210</v>
      </c>
      <c r="I28" s="138" t="s">
        <v>211</v>
      </c>
      <c r="J28" s="74">
        <v>41204</v>
      </c>
      <c r="K28" s="2">
        <v>603657193</v>
      </c>
      <c r="L28" s="2">
        <v>701</v>
      </c>
      <c r="M28" s="2"/>
    </row>
    <row r="29" spans="2:13" x14ac:dyDescent="0.25">
      <c r="B29" s="104" t="s">
        <v>210</v>
      </c>
      <c r="C29" s="104" t="s">
        <v>211</v>
      </c>
      <c r="D29" s="4" t="s">
        <v>147</v>
      </c>
      <c r="E29" s="4" t="s">
        <v>148</v>
      </c>
      <c r="F29" s="4" t="s">
        <v>148</v>
      </c>
      <c r="G29" s="149" t="s">
        <v>226</v>
      </c>
      <c r="H29" s="138" t="s">
        <v>216</v>
      </c>
      <c r="I29" s="138" t="s">
        <v>217</v>
      </c>
      <c r="J29" s="74">
        <v>41204</v>
      </c>
      <c r="K29" s="2">
        <v>603668389</v>
      </c>
      <c r="L29" s="54">
        <v>1000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2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2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2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2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2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5804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7.7109375" customWidth="1"/>
    <col min="3" max="3" width="13.42578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201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5" t="s">
        <v>210</v>
      </c>
      <c r="C25" s="105" t="s">
        <v>211</v>
      </c>
      <c r="D25" s="4" t="s">
        <v>147</v>
      </c>
      <c r="E25" s="4" t="s">
        <v>148</v>
      </c>
      <c r="F25" s="4" t="s">
        <v>148</v>
      </c>
      <c r="G25" s="150" t="s">
        <v>222</v>
      </c>
      <c r="H25" s="138" t="s">
        <v>214</v>
      </c>
      <c r="I25" s="138" t="s">
        <v>215</v>
      </c>
      <c r="J25" s="74">
        <v>41202</v>
      </c>
      <c r="K25" s="2">
        <v>638972859</v>
      </c>
      <c r="L25" s="54">
        <v>7406</v>
      </c>
      <c r="M25" s="2"/>
    </row>
    <row r="26" spans="2:13" x14ac:dyDescent="0.25">
      <c r="B26" s="105" t="s">
        <v>212</v>
      </c>
      <c r="C26" s="105" t="s">
        <v>213</v>
      </c>
      <c r="D26" s="4" t="s">
        <v>147</v>
      </c>
      <c r="E26" s="4" t="s">
        <v>148</v>
      </c>
      <c r="F26" s="4" t="s">
        <v>148</v>
      </c>
      <c r="G26" s="150" t="s">
        <v>223</v>
      </c>
      <c r="H26" s="138" t="s">
        <v>216</v>
      </c>
      <c r="I26" s="138" t="s">
        <v>217</v>
      </c>
      <c r="J26" s="74">
        <v>41203</v>
      </c>
      <c r="K26" s="2">
        <v>638976324</v>
      </c>
      <c r="L26" s="54">
        <v>7468</v>
      </c>
      <c r="M26" s="2"/>
    </row>
    <row r="27" spans="2:13" x14ac:dyDescent="0.25">
      <c r="B27" s="105" t="s">
        <v>210</v>
      </c>
      <c r="C27" s="105" t="s">
        <v>211</v>
      </c>
      <c r="D27" s="4" t="s">
        <v>147</v>
      </c>
      <c r="E27" s="4" t="s">
        <v>148</v>
      </c>
      <c r="F27" s="4" t="s">
        <v>148</v>
      </c>
      <c r="G27" s="150" t="s">
        <v>224</v>
      </c>
      <c r="H27" s="138" t="s">
        <v>214</v>
      </c>
      <c r="I27" s="138" t="s">
        <v>215</v>
      </c>
      <c r="J27" s="74">
        <v>41203</v>
      </c>
      <c r="K27" s="2">
        <v>638983387</v>
      </c>
      <c r="L27" s="54">
        <v>8543</v>
      </c>
      <c r="M27" s="2"/>
    </row>
    <row r="28" spans="2:13" x14ac:dyDescent="0.25">
      <c r="B28" s="105" t="s">
        <v>212</v>
      </c>
      <c r="C28" s="105" t="s">
        <v>213</v>
      </c>
      <c r="D28" s="4" t="s">
        <v>147</v>
      </c>
      <c r="E28" s="4" t="s">
        <v>148</v>
      </c>
      <c r="F28" s="4" t="s">
        <v>148</v>
      </c>
      <c r="G28" s="150" t="s">
        <v>225</v>
      </c>
      <c r="H28" s="138" t="s">
        <v>216</v>
      </c>
      <c r="I28" s="138" t="s">
        <v>217</v>
      </c>
      <c r="J28" s="74">
        <v>41204</v>
      </c>
      <c r="K28" s="2">
        <v>639005272</v>
      </c>
      <c r="L28" s="54">
        <v>6939</v>
      </c>
      <c r="M28" s="2"/>
    </row>
    <row r="29" spans="2:13" x14ac:dyDescent="0.25">
      <c r="B29" s="105" t="s">
        <v>210</v>
      </c>
      <c r="C29" s="105" t="s">
        <v>211</v>
      </c>
      <c r="D29" s="4" t="s">
        <v>147</v>
      </c>
      <c r="E29" s="4" t="s">
        <v>148</v>
      </c>
      <c r="F29" s="4" t="s">
        <v>148</v>
      </c>
      <c r="G29" s="150" t="s">
        <v>226</v>
      </c>
      <c r="H29" s="138" t="s">
        <v>214</v>
      </c>
      <c r="I29" s="138" t="s">
        <v>215</v>
      </c>
      <c r="J29" s="74">
        <v>41204</v>
      </c>
      <c r="K29" s="2">
        <v>639008877</v>
      </c>
      <c r="L29" s="54">
        <v>7514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B48" s="62"/>
      <c r="C48" s="62"/>
      <c r="D48" s="62"/>
      <c r="E48" s="62"/>
      <c r="F48" s="62"/>
      <c r="G48" s="62"/>
      <c r="H48" s="62"/>
      <c r="I48" s="62"/>
      <c r="J48" s="62"/>
      <c r="K48" s="46" t="s">
        <v>93</v>
      </c>
      <c r="L48" s="64">
        <f>SUM(L25:L47)</f>
        <v>37870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201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6" t="s">
        <v>210</v>
      </c>
      <c r="C25" s="106" t="s">
        <v>211</v>
      </c>
      <c r="D25" s="4" t="s">
        <v>147</v>
      </c>
      <c r="E25" s="4" t="s">
        <v>148</v>
      </c>
      <c r="F25" s="4" t="s">
        <v>148</v>
      </c>
      <c r="G25" s="151" t="s">
        <v>222</v>
      </c>
      <c r="H25" s="138" t="s">
        <v>214</v>
      </c>
      <c r="I25" s="138" t="s">
        <v>215</v>
      </c>
      <c r="J25" s="74">
        <v>41202</v>
      </c>
      <c r="K25" s="57">
        <v>638975983</v>
      </c>
      <c r="L25" s="54">
        <v>1004</v>
      </c>
      <c r="M25" s="2"/>
    </row>
    <row r="26" spans="2:13" x14ac:dyDescent="0.25">
      <c r="B26" s="106" t="s">
        <v>212</v>
      </c>
      <c r="C26" s="106" t="s">
        <v>213</v>
      </c>
      <c r="D26" s="4" t="s">
        <v>147</v>
      </c>
      <c r="E26" s="4" t="s">
        <v>148</v>
      </c>
      <c r="F26" s="4" t="s">
        <v>148</v>
      </c>
      <c r="G26" s="151" t="s">
        <v>223</v>
      </c>
      <c r="H26" s="138" t="s">
        <v>216</v>
      </c>
      <c r="I26" s="138" t="s">
        <v>217</v>
      </c>
      <c r="J26" s="74">
        <v>41203</v>
      </c>
      <c r="K26" s="57">
        <v>638976083</v>
      </c>
      <c r="L26" s="54">
        <v>1006</v>
      </c>
      <c r="M26" s="2"/>
    </row>
    <row r="27" spans="2:13" x14ac:dyDescent="0.25">
      <c r="B27" s="106" t="s">
        <v>210</v>
      </c>
      <c r="C27" s="106" t="s">
        <v>211</v>
      </c>
      <c r="D27" s="4" t="s">
        <v>147</v>
      </c>
      <c r="E27" s="4" t="s">
        <v>148</v>
      </c>
      <c r="F27" s="4" t="s">
        <v>148</v>
      </c>
      <c r="G27" s="151" t="s">
        <v>224</v>
      </c>
      <c r="H27" s="138" t="s">
        <v>214</v>
      </c>
      <c r="I27" s="138" t="s">
        <v>215</v>
      </c>
      <c r="J27" s="74">
        <v>41203</v>
      </c>
      <c r="K27" s="57">
        <v>638976191</v>
      </c>
      <c r="L27" s="2">
        <v>801</v>
      </c>
      <c r="M27" s="2"/>
    </row>
    <row r="28" spans="2:13" x14ac:dyDescent="0.25">
      <c r="B28" s="106" t="s">
        <v>212</v>
      </c>
      <c r="C28" s="106" t="s">
        <v>213</v>
      </c>
      <c r="D28" s="4" t="s">
        <v>147</v>
      </c>
      <c r="E28" s="4" t="s">
        <v>148</v>
      </c>
      <c r="F28" s="4" t="s">
        <v>148</v>
      </c>
      <c r="G28" s="151" t="s">
        <v>225</v>
      </c>
      <c r="H28" s="138" t="s">
        <v>216</v>
      </c>
      <c r="I28" s="138" t="s">
        <v>217</v>
      </c>
      <c r="J28" s="74">
        <v>41204</v>
      </c>
      <c r="K28" s="57">
        <v>638981436</v>
      </c>
      <c r="L28" s="54">
        <v>1006</v>
      </c>
      <c r="M28" s="2"/>
    </row>
    <row r="29" spans="2:13" x14ac:dyDescent="0.25">
      <c r="B29" s="106" t="s">
        <v>210</v>
      </c>
      <c r="C29" s="106" t="s">
        <v>211</v>
      </c>
      <c r="D29" s="4" t="s">
        <v>147</v>
      </c>
      <c r="E29" s="4" t="s">
        <v>148</v>
      </c>
      <c r="F29" s="4" t="s">
        <v>148</v>
      </c>
      <c r="G29" s="151" t="s">
        <v>226</v>
      </c>
      <c r="H29" s="138" t="s">
        <v>214</v>
      </c>
      <c r="I29" s="138" t="s">
        <v>215</v>
      </c>
      <c r="J29" s="74">
        <v>41204</v>
      </c>
      <c r="K29" s="57">
        <v>638981440</v>
      </c>
      <c r="L29" s="2">
        <v>957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8"/>
      <c r="K30" s="57"/>
      <c r="L30" s="2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8"/>
      <c r="K31" s="57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8"/>
      <c r="K32" s="57"/>
      <c r="L32" s="2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8"/>
      <c r="K33" s="57"/>
      <c r="L33" s="2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8"/>
      <c r="K34" s="57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8"/>
      <c r="K35" s="57"/>
      <c r="L35" s="2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8"/>
      <c r="K36" s="57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8"/>
      <c r="K37" s="57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8"/>
      <c r="K38" s="57"/>
      <c r="L38" s="2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8"/>
      <c r="K39" s="57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8"/>
      <c r="K40" s="57"/>
      <c r="L40" s="2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8"/>
      <c r="K41" s="57"/>
      <c r="L41" s="2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8"/>
      <c r="K42" s="57"/>
      <c r="L42" s="2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8"/>
      <c r="K43" s="57"/>
      <c r="L43" s="2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8"/>
      <c r="K44" s="57"/>
      <c r="L44" s="2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8"/>
      <c r="K45" s="57"/>
      <c r="L45" s="2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8"/>
      <c r="K46" s="57"/>
      <c r="L46" s="2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8"/>
      <c r="K47" s="57"/>
      <c r="L47" s="2"/>
      <c r="M47" s="2"/>
    </row>
    <row r="48" spans="2:13" ht="15.75" thickBot="1" x14ac:dyDescent="0.3">
      <c r="K48" s="46" t="s">
        <v>93</v>
      </c>
      <c r="L48" s="64">
        <f>SUM(L25:L47)</f>
        <v>4774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200</v>
      </c>
      <c r="K6" s="42" t="s">
        <v>201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7" t="s">
        <v>210</v>
      </c>
      <c r="C25" s="107" t="s">
        <v>211</v>
      </c>
      <c r="D25" s="4" t="s">
        <v>147</v>
      </c>
      <c r="E25" s="4" t="s">
        <v>148</v>
      </c>
      <c r="F25" s="4" t="s">
        <v>148</v>
      </c>
      <c r="G25" s="152" t="s">
        <v>222</v>
      </c>
      <c r="H25" s="138" t="s">
        <v>214</v>
      </c>
      <c r="I25" s="138" t="s">
        <v>215</v>
      </c>
      <c r="J25" s="74">
        <v>41202</v>
      </c>
      <c r="K25" s="2">
        <v>639029644</v>
      </c>
      <c r="L25" s="2">
        <v>896</v>
      </c>
      <c r="M25" s="2"/>
    </row>
    <row r="26" spans="2:13" x14ac:dyDescent="0.25">
      <c r="B26" s="107" t="s">
        <v>212</v>
      </c>
      <c r="C26" s="107" t="s">
        <v>213</v>
      </c>
      <c r="D26" s="4" t="s">
        <v>147</v>
      </c>
      <c r="E26" s="4" t="s">
        <v>148</v>
      </c>
      <c r="F26" s="4" t="s">
        <v>148</v>
      </c>
      <c r="G26" s="152" t="s">
        <v>223</v>
      </c>
      <c r="H26" s="138" t="s">
        <v>216</v>
      </c>
      <c r="I26" s="138" t="s">
        <v>217</v>
      </c>
      <c r="J26" s="74">
        <v>41203</v>
      </c>
      <c r="K26" s="2">
        <v>639030524</v>
      </c>
      <c r="L26" s="2">
        <v>796</v>
      </c>
      <c r="M26" s="2"/>
    </row>
    <row r="27" spans="2:13" x14ac:dyDescent="0.25">
      <c r="B27" s="107" t="s">
        <v>210</v>
      </c>
      <c r="C27" s="107" t="s">
        <v>211</v>
      </c>
      <c r="D27" s="4" t="s">
        <v>147</v>
      </c>
      <c r="E27" s="4" t="s">
        <v>148</v>
      </c>
      <c r="F27" s="4" t="s">
        <v>148</v>
      </c>
      <c r="G27" s="152" t="s">
        <v>224</v>
      </c>
      <c r="H27" s="138" t="s">
        <v>214</v>
      </c>
      <c r="I27" s="138" t="s">
        <v>215</v>
      </c>
      <c r="J27" s="74">
        <v>41203</v>
      </c>
      <c r="K27" s="2">
        <v>639034568</v>
      </c>
      <c r="L27" s="2">
        <v>999</v>
      </c>
      <c r="M27" s="2"/>
    </row>
    <row r="28" spans="2:13" x14ac:dyDescent="0.25">
      <c r="B28" s="107" t="s">
        <v>212</v>
      </c>
      <c r="C28" s="107" t="s">
        <v>213</v>
      </c>
      <c r="D28" s="4" t="s">
        <v>147</v>
      </c>
      <c r="E28" s="4" t="s">
        <v>148</v>
      </c>
      <c r="F28" s="4" t="s">
        <v>148</v>
      </c>
      <c r="G28" s="152" t="s">
        <v>225</v>
      </c>
      <c r="H28" s="138" t="s">
        <v>216</v>
      </c>
      <c r="I28" s="138" t="s">
        <v>217</v>
      </c>
      <c r="J28" s="74">
        <v>41204</v>
      </c>
      <c r="K28" s="2">
        <v>639035785</v>
      </c>
      <c r="L28" s="2">
        <v>899</v>
      </c>
      <c r="M28" s="2"/>
    </row>
    <row r="29" spans="2:13" x14ac:dyDescent="0.25">
      <c r="B29" s="107" t="s">
        <v>210</v>
      </c>
      <c r="C29" s="107" t="s">
        <v>211</v>
      </c>
      <c r="D29" s="4" t="s">
        <v>147</v>
      </c>
      <c r="E29" s="4" t="s">
        <v>148</v>
      </c>
      <c r="F29" s="4" t="s">
        <v>148</v>
      </c>
      <c r="G29" s="152" t="s">
        <v>226</v>
      </c>
      <c r="H29" s="138" t="s">
        <v>214</v>
      </c>
      <c r="I29" s="138" t="s">
        <v>215</v>
      </c>
      <c r="J29" s="74">
        <v>41204</v>
      </c>
      <c r="K29" s="2">
        <v>639041550</v>
      </c>
      <c r="L29" s="54">
        <v>1002</v>
      </c>
      <c r="M29" s="2"/>
    </row>
    <row r="30" spans="2:13" x14ac:dyDescent="0.25">
      <c r="B30" s="2"/>
      <c r="C30" s="2"/>
      <c r="D30" s="4"/>
      <c r="E30" s="4"/>
      <c r="F30" s="4"/>
      <c r="G30" s="2"/>
      <c r="H30" s="138"/>
      <c r="I30" s="138"/>
      <c r="J30" s="53"/>
      <c r="K30" s="2"/>
      <c r="L30" s="2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2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2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2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2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2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2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47">
        <f>SUM(L25:L47)</f>
        <v>4592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199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8" t="s">
        <v>210</v>
      </c>
      <c r="C25" s="108" t="s">
        <v>211</v>
      </c>
      <c r="D25" s="4" t="s">
        <v>147</v>
      </c>
      <c r="E25" s="4" t="s">
        <v>148</v>
      </c>
      <c r="F25" s="4" t="s">
        <v>148</v>
      </c>
      <c r="G25" s="153" t="s">
        <v>222</v>
      </c>
      <c r="H25" s="138" t="s">
        <v>177</v>
      </c>
      <c r="I25" s="138" t="s">
        <v>178</v>
      </c>
      <c r="J25" s="74">
        <v>41202</v>
      </c>
      <c r="K25" s="2">
        <v>638954856</v>
      </c>
      <c r="L25" s="54">
        <v>9151</v>
      </c>
      <c r="M25" s="2"/>
    </row>
    <row r="26" spans="2:13" x14ac:dyDescent="0.25">
      <c r="B26" s="108" t="s">
        <v>212</v>
      </c>
      <c r="C26" s="108" t="s">
        <v>213</v>
      </c>
      <c r="D26" s="4" t="s">
        <v>147</v>
      </c>
      <c r="E26" s="4" t="s">
        <v>148</v>
      </c>
      <c r="F26" s="4" t="s">
        <v>148</v>
      </c>
      <c r="G26" s="153" t="s">
        <v>223</v>
      </c>
      <c r="H26" s="138" t="s">
        <v>177</v>
      </c>
      <c r="I26" s="138" t="s">
        <v>178</v>
      </c>
      <c r="J26" s="74">
        <v>41203</v>
      </c>
      <c r="K26" s="2">
        <v>638954857</v>
      </c>
      <c r="L26" s="54">
        <v>9210</v>
      </c>
      <c r="M26" s="2"/>
    </row>
    <row r="27" spans="2:13" x14ac:dyDescent="0.25">
      <c r="B27" s="108" t="s">
        <v>210</v>
      </c>
      <c r="C27" s="108" t="s">
        <v>211</v>
      </c>
      <c r="D27" s="4" t="s">
        <v>147</v>
      </c>
      <c r="E27" s="4" t="s">
        <v>148</v>
      </c>
      <c r="F27" s="4" t="s">
        <v>148</v>
      </c>
      <c r="G27" s="153" t="s">
        <v>224</v>
      </c>
      <c r="H27" s="138" t="s">
        <v>177</v>
      </c>
      <c r="I27" s="138" t="s">
        <v>178</v>
      </c>
      <c r="J27" s="74">
        <v>41203</v>
      </c>
      <c r="K27" s="2">
        <v>638954858</v>
      </c>
      <c r="L27" s="54">
        <v>9195</v>
      </c>
      <c r="M27" s="2"/>
    </row>
    <row r="28" spans="2:13" x14ac:dyDescent="0.25">
      <c r="B28" s="108" t="s">
        <v>212</v>
      </c>
      <c r="C28" s="108" t="s">
        <v>213</v>
      </c>
      <c r="D28" s="4" t="s">
        <v>147</v>
      </c>
      <c r="E28" s="4" t="s">
        <v>148</v>
      </c>
      <c r="F28" s="4" t="s">
        <v>148</v>
      </c>
      <c r="G28" s="153" t="s">
        <v>225</v>
      </c>
      <c r="H28" s="138" t="s">
        <v>177</v>
      </c>
      <c r="I28" s="138" t="s">
        <v>178</v>
      </c>
      <c r="J28" s="74">
        <v>41204</v>
      </c>
      <c r="K28" s="2">
        <v>638954859</v>
      </c>
      <c r="L28" s="54">
        <v>9199</v>
      </c>
      <c r="M28" s="2"/>
    </row>
    <row r="29" spans="2:13" x14ac:dyDescent="0.25">
      <c r="B29" s="108" t="s">
        <v>210</v>
      </c>
      <c r="C29" s="108" t="s">
        <v>211</v>
      </c>
      <c r="D29" s="4" t="s">
        <v>147</v>
      </c>
      <c r="E29" s="4" t="s">
        <v>148</v>
      </c>
      <c r="F29" s="4" t="s">
        <v>148</v>
      </c>
      <c r="G29" s="153" t="s">
        <v>226</v>
      </c>
      <c r="H29" s="138" t="s">
        <v>177</v>
      </c>
      <c r="I29" s="138" t="s">
        <v>178</v>
      </c>
      <c r="J29" s="74">
        <v>41204</v>
      </c>
      <c r="K29" s="2">
        <v>638954860</v>
      </c>
      <c r="L29" s="54">
        <v>9147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47">
        <f>SUM(L25:L47)</f>
        <v>45902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199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09" t="s">
        <v>210</v>
      </c>
      <c r="C25" s="109" t="s">
        <v>211</v>
      </c>
      <c r="D25" s="4" t="s">
        <v>147</v>
      </c>
      <c r="E25" s="4" t="s">
        <v>148</v>
      </c>
      <c r="F25" s="4" t="s">
        <v>148</v>
      </c>
      <c r="G25" s="154" t="s">
        <v>222</v>
      </c>
      <c r="H25" s="138" t="s">
        <v>177</v>
      </c>
      <c r="I25" s="138" t="s">
        <v>178</v>
      </c>
      <c r="J25" s="74">
        <v>41202</v>
      </c>
      <c r="K25" s="2">
        <v>638961912</v>
      </c>
      <c r="L25" s="54">
        <v>8492</v>
      </c>
      <c r="M25" s="2"/>
    </row>
    <row r="26" spans="2:13" x14ac:dyDescent="0.25">
      <c r="B26" s="109" t="s">
        <v>212</v>
      </c>
      <c r="C26" s="109" t="s">
        <v>213</v>
      </c>
      <c r="D26" s="4" t="s">
        <v>147</v>
      </c>
      <c r="E26" s="4" t="s">
        <v>148</v>
      </c>
      <c r="F26" s="4" t="s">
        <v>148</v>
      </c>
      <c r="G26" s="154" t="s">
        <v>223</v>
      </c>
      <c r="H26" s="138" t="s">
        <v>177</v>
      </c>
      <c r="I26" s="138" t="s">
        <v>178</v>
      </c>
      <c r="J26" s="74">
        <v>41203</v>
      </c>
      <c r="K26" s="2">
        <v>638962076</v>
      </c>
      <c r="L26" s="54">
        <v>3413</v>
      </c>
      <c r="M26" s="2"/>
    </row>
    <row r="27" spans="2:13" x14ac:dyDescent="0.25">
      <c r="B27" s="109" t="s">
        <v>210</v>
      </c>
      <c r="C27" s="109" t="s">
        <v>211</v>
      </c>
      <c r="D27" s="4" t="s">
        <v>147</v>
      </c>
      <c r="E27" s="4" t="s">
        <v>148</v>
      </c>
      <c r="F27" s="4" t="s">
        <v>148</v>
      </c>
      <c r="G27" s="154" t="s">
        <v>224</v>
      </c>
      <c r="H27" s="138" t="s">
        <v>177</v>
      </c>
      <c r="I27" s="138" t="s">
        <v>178</v>
      </c>
      <c r="J27" s="74">
        <v>41203</v>
      </c>
      <c r="K27" s="2">
        <v>638962506</v>
      </c>
      <c r="L27" s="54">
        <v>9208</v>
      </c>
      <c r="M27" s="2"/>
    </row>
    <row r="28" spans="2:13" x14ac:dyDescent="0.25">
      <c r="B28" s="109" t="s">
        <v>212</v>
      </c>
      <c r="C28" s="109" t="s">
        <v>213</v>
      </c>
      <c r="D28" s="4" t="s">
        <v>147</v>
      </c>
      <c r="E28" s="4" t="s">
        <v>148</v>
      </c>
      <c r="F28" s="4" t="s">
        <v>148</v>
      </c>
      <c r="G28" s="154" t="s">
        <v>225</v>
      </c>
      <c r="H28" s="138" t="s">
        <v>177</v>
      </c>
      <c r="I28" s="138" t="s">
        <v>178</v>
      </c>
      <c r="J28" s="74">
        <v>41204</v>
      </c>
      <c r="K28" s="2">
        <v>638962507</v>
      </c>
      <c r="L28" s="54">
        <v>8457</v>
      </c>
      <c r="M28" s="2"/>
    </row>
    <row r="29" spans="2:13" x14ac:dyDescent="0.25">
      <c r="B29" s="109" t="s">
        <v>210</v>
      </c>
      <c r="C29" s="109" t="s">
        <v>211</v>
      </c>
      <c r="D29" s="4" t="s">
        <v>147</v>
      </c>
      <c r="E29" s="4" t="s">
        <v>148</v>
      </c>
      <c r="F29" s="4" t="s">
        <v>148</v>
      </c>
      <c r="G29" s="154" t="s">
        <v>226</v>
      </c>
      <c r="H29" s="138" t="s">
        <v>177</v>
      </c>
      <c r="I29" s="138" t="s">
        <v>178</v>
      </c>
      <c r="J29" s="74">
        <v>41204</v>
      </c>
      <c r="K29" s="2">
        <v>638962736</v>
      </c>
      <c r="L29" s="54">
        <v>9208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47">
        <f>SUM(L25:L47)</f>
        <v>38778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199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0" t="s">
        <v>210</v>
      </c>
      <c r="C25" s="110" t="s">
        <v>211</v>
      </c>
      <c r="D25" s="4" t="s">
        <v>147</v>
      </c>
      <c r="E25" s="4" t="s">
        <v>148</v>
      </c>
      <c r="F25" s="4" t="s">
        <v>148</v>
      </c>
      <c r="G25" s="155" t="s">
        <v>222</v>
      </c>
      <c r="H25" s="138" t="s">
        <v>177</v>
      </c>
      <c r="I25" s="138" t="s">
        <v>178</v>
      </c>
      <c r="J25" s="74">
        <v>41202</v>
      </c>
      <c r="K25" s="2">
        <v>638968637</v>
      </c>
      <c r="L25" s="54">
        <v>8515</v>
      </c>
      <c r="M25" s="2"/>
    </row>
    <row r="26" spans="2:13" x14ac:dyDescent="0.25">
      <c r="B26" s="110" t="s">
        <v>212</v>
      </c>
      <c r="C26" s="110" t="s">
        <v>213</v>
      </c>
      <c r="D26" s="4" t="s">
        <v>147</v>
      </c>
      <c r="E26" s="4" t="s">
        <v>148</v>
      </c>
      <c r="F26" s="4" t="s">
        <v>148</v>
      </c>
      <c r="G26" s="155" t="s">
        <v>223</v>
      </c>
      <c r="H26" s="138" t="s">
        <v>177</v>
      </c>
      <c r="I26" s="138" t="s">
        <v>178</v>
      </c>
      <c r="J26" s="74">
        <v>41203</v>
      </c>
      <c r="K26" s="2">
        <v>638970830</v>
      </c>
      <c r="L26" s="54">
        <v>9257</v>
      </c>
      <c r="M26" s="2"/>
    </row>
    <row r="27" spans="2:13" x14ac:dyDescent="0.25">
      <c r="B27" s="110" t="s">
        <v>210</v>
      </c>
      <c r="C27" s="110" t="s">
        <v>211</v>
      </c>
      <c r="D27" s="4" t="s">
        <v>147</v>
      </c>
      <c r="E27" s="4" t="s">
        <v>148</v>
      </c>
      <c r="F27" s="4" t="s">
        <v>148</v>
      </c>
      <c r="G27" s="155" t="s">
        <v>224</v>
      </c>
      <c r="H27" s="138" t="s">
        <v>177</v>
      </c>
      <c r="I27" s="138" t="s">
        <v>178</v>
      </c>
      <c r="J27" s="74">
        <v>41203</v>
      </c>
      <c r="K27" s="2">
        <v>638970831</v>
      </c>
      <c r="L27" s="54">
        <v>8496</v>
      </c>
      <c r="M27" s="2"/>
    </row>
    <row r="28" spans="2:13" x14ac:dyDescent="0.25">
      <c r="B28" s="110" t="s">
        <v>212</v>
      </c>
      <c r="C28" s="110" t="s">
        <v>213</v>
      </c>
      <c r="D28" s="4" t="s">
        <v>147</v>
      </c>
      <c r="E28" s="4" t="s">
        <v>148</v>
      </c>
      <c r="F28" s="4" t="s">
        <v>148</v>
      </c>
      <c r="G28" s="155" t="s">
        <v>225</v>
      </c>
      <c r="H28" s="138" t="s">
        <v>177</v>
      </c>
      <c r="I28" s="138" t="s">
        <v>178</v>
      </c>
      <c r="J28" s="74">
        <v>41204</v>
      </c>
      <c r="K28" s="2">
        <v>638970832</v>
      </c>
      <c r="L28" s="54">
        <v>8023</v>
      </c>
      <c r="M28" s="2"/>
    </row>
    <row r="29" spans="2:13" x14ac:dyDescent="0.25">
      <c r="B29" s="110" t="s">
        <v>210</v>
      </c>
      <c r="C29" s="110" t="s">
        <v>211</v>
      </c>
      <c r="D29" s="4" t="s">
        <v>147</v>
      </c>
      <c r="E29" s="4" t="s">
        <v>148</v>
      </c>
      <c r="F29" s="4" t="s">
        <v>148</v>
      </c>
      <c r="G29" s="155" t="s">
        <v>226</v>
      </c>
      <c r="H29" s="138" t="s">
        <v>177</v>
      </c>
      <c r="I29" s="138" t="s">
        <v>178</v>
      </c>
      <c r="J29" s="74">
        <v>41204</v>
      </c>
      <c r="K29" s="2">
        <v>638970833</v>
      </c>
      <c r="L29" s="54">
        <v>8513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47">
        <f>SUM(L25:L47)</f>
        <v>42804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187</v>
      </c>
      <c r="K7" s="42" t="s">
        <v>209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84" t="s">
        <v>210</v>
      </c>
      <c r="D20" s="84" t="s">
        <v>211</v>
      </c>
      <c r="E20" s="4" t="s">
        <v>147</v>
      </c>
      <c r="F20" s="4" t="s">
        <v>148</v>
      </c>
      <c r="G20" s="4" t="s">
        <v>149</v>
      </c>
      <c r="H20" s="139" t="s">
        <v>222</v>
      </c>
      <c r="I20" s="138" t="s">
        <v>218</v>
      </c>
      <c r="J20" s="138" t="s">
        <v>219</v>
      </c>
      <c r="K20" s="2">
        <v>638978791</v>
      </c>
      <c r="L20" s="54">
        <v>5722</v>
      </c>
      <c r="M20" s="2"/>
    </row>
    <row r="21" spans="2:13" x14ac:dyDescent="0.25">
      <c r="B21" s="74">
        <v>41203</v>
      </c>
      <c r="C21" s="84" t="s">
        <v>212</v>
      </c>
      <c r="D21" s="84" t="s">
        <v>213</v>
      </c>
      <c r="E21" s="4" t="s">
        <v>147</v>
      </c>
      <c r="F21" s="4" t="s">
        <v>148</v>
      </c>
      <c r="G21" s="4" t="s">
        <v>173</v>
      </c>
      <c r="H21" s="139" t="s">
        <v>223</v>
      </c>
      <c r="I21" s="138" t="s">
        <v>220</v>
      </c>
      <c r="J21" s="138" t="s">
        <v>221</v>
      </c>
      <c r="K21" s="2">
        <v>638978792</v>
      </c>
      <c r="L21" s="54">
        <v>2523</v>
      </c>
      <c r="M21" s="2"/>
    </row>
    <row r="22" spans="2:13" x14ac:dyDescent="0.25">
      <c r="B22" s="74">
        <v>41203</v>
      </c>
      <c r="C22" s="84" t="s">
        <v>210</v>
      </c>
      <c r="D22" s="84" t="s">
        <v>211</v>
      </c>
      <c r="E22" s="4" t="s">
        <v>147</v>
      </c>
      <c r="F22" s="4" t="s">
        <v>148</v>
      </c>
      <c r="G22" s="4" t="s">
        <v>173</v>
      </c>
      <c r="H22" s="139" t="s">
        <v>224</v>
      </c>
      <c r="I22" s="138" t="s">
        <v>214</v>
      </c>
      <c r="J22" s="138" t="s">
        <v>215</v>
      </c>
      <c r="K22" s="2">
        <v>638978793</v>
      </c>
      <c r="L22" s="54">
        <v>3020</v>
      </c>
      <c r="M22" s="2"/>
    </row>
    <row r="23" spans="2:13" x14ac:dyDescent="0.25">
      <c r="B23" s="74">
        <v>41204</v>
      </c>
      <c r="C23" s="84" t="s">
        <v>212</v>
      </c>
      <c r="D23" s="84" t="s">
        <v>213</v>
      </c>
      <c r="E23" s="4" t="s">
        <v>147</v>
      </c>
      <c r="F23" s="4" t="s">
        <v>148</v>
      </c>
      <c r="G23" s="4" t="s">
        <v>166</v>
      </c>
      <c r="H23" s="139" t="s">
        <v>225</v>
      </c>
      <c r="I23" s="138" t="s">
        <v>210</v>
      </c>
      <c r="J23" s="138" t="s">
        <v>211</v>
      </c>
      <c r="K23" s="2">
        <v>638982604</v>
      </c>
      <c r="L23" s="54">
        <v>8562</v>
      </c>
      <c r="M23" s="2"/>
    </row>
    <row r="24" spans="2:13" x14ac:dyDescent="0.25">
      <c r="B24" s="74">
        <v>41204</v>
      </c>
      <c r="C24" s="84" t="s">
        <v>210</v>
      </c>
      <c r="D24" s="84" t="s">
        <v>211</v>
      </c>
      <c r="E24" s="4" t="s">
        <v>147</v>
      </c>
      <c r="F24" s="4" t="s">
        <v>148</v>
      </c>
      <c r="G24" s="4" t="s">
        <v>149</v>
      </c>
      <c r="H24" s="139" t="s">
        <v>226</v>
      </c>
      <c r="I24" s="138" t="s">
        <v>216</v>
      </c>
      <c r="J24" s="138" t="s">
        <v>217</v>
      </c>
      <c r="K24" s="2">
        <v>638982605</v>
      </c>
      <c r="L24" s="54">
        <v>5545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54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54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54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54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54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54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54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54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54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54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54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54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54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54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54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54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54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54"/>
      <c r="M42" s="2"/>
    </row>
    <row r="43" spans="2:13" ht="15.75" thickBot="1" x14ac:dyDescent="0.3">
      <c r="K43" s="46" t="s">
        <v>93</v>
      </c>
      <c r="L43" s="64">
        <f>SUM(L20:L42)</f>
        <v>25372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199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1" t="s">
        <v>210</v>
      </c>
      <c r="C25" s="111" t="s">
        <v>211</v>
      </c>
      <c r="D25" s="4" t="s">
        <v>147</v>
      </c>
      <c r="E25" s="4" t="s">
        <v>148</v>
      </c>
      <c r="F25" s="4" t="s">
        <v>148</v>
      </c>
      <c r="G25" s="156" t="s">
        <v>222</v>
      </c>
      <c r="H25" s="138" t="s">
        <v>177</v>
      </c>
      <c r="I25" s="2" t="s">
        <v>178</v>
      </c>
      <c r="J25" s="74">
        <v>41202</v>
      </c>
      <c r="K25" s="2">
        <v>638978543</v>
      </c>
      <c r="L25" s="54">
        <v>9301</v>
      </c>
      <c r="M25" s="2"/>
    </row>
    <row r="26" spans="2:13" x14ac:dyDescent="0.25">
      <c r="B26" s="111" t="s">
        <v>212</v>
      </c>
      <c r="C26" s="111" t="s">
        <v>213</v>
      </c>
      <c r="D26" s="4" t="s">
        <v>147</v>
      </c>
      <c r="E26" s="4" t="s">
        <v>148</v>
      </c>
      <c r="F26" s="4" t="s">
        <v>148</v>
      </c>
      <c r="G26" s="156" t="s">
        <v>223</v>
      </c>
      <c r="H26" s="138" t="s">
        <v>177</v>
      </c>
      <c r="I26" s="138" t="s">
        <v>178</v>
      </c>
      <c r="J26" s="74">
        <v>41203</v>
      </c>
      <c r="K26" s="2">
        <v>638978664</v>
      </c>
      <c r="L26" s="54">
        <v>9189</v>
      </c>
      <c r="M26" s="2"/>
    </row>
    <row r="27" spans="2:13" x14ac:dyDescent="0.25">
      <c r="B27" s="111" t="s">
        <v>210</v>
      </c>
      <c r="C27" s="111" t="s">
        <v>211</v>
      </c>
      <c r="D27" s="4" t="s">
        <v>147</v>
      </c>
      <c r="E27" s="4" t="s">
        <v>148</v>
      </c>
      <c r="F27" s="4" t="s">
        <v>148</v>
      </c>
      <c r="G27" s="156" t="s">
        <v>224</v>
      </c>
      <c r="H27" s="138" t="s">
        <v>177</v>
      </c>
      <c r="I27" s="138" t="s">
        <v>178</v>
      </c>
      <c r="J27" s="74">
        <v>41203</v>
      </c>
      <c r="K27" s="2">
        <v>638978665</v>
      </c>
      <c r="L27" s="54">
        <v>9249</v>
      </c>
      <c r="M27" s="2"/>
    </row>
    <row r="28" spans="2:13" x14ac:dyDescent="0.25">
      <c r="B28" s="111" t="s">
        <v>212</v>
      </c>
      <c r="C28" s="111" t="s">
        <v>213</v>
      </c>
      <c r="D28" s="4" t="s">
        <v>147</v>
      </c>
      <c r="E28" s="4" t="s">
        <v>148</v>
      </c>
      <c r="F28" s="4" t="s">
        <v>148</v>
      </c>
      <c r="G28" s="156" t="s">
        <v>225</v>
      </c>
      <c r="H28" s="138" t="s">
        <v>177</v>
      </c>
      <c r="I28" s="138" t="s">
        <v>178</v>
      </c>
      <c r="J28" s="74">
        <v>41204</v>
      </c>
      <c r="K28" s="2">
        <v>638978666</v>
      </c>
      <c r="L28" s="54">
        <v>3932</v>
      </c>
      <c r="M28" s="2"/>
    </row>
    <row r="29" spans="2:13" x14ac:dyDescent="0.25">
      <c r="B29" s="111" t="s">
        <v>210</v>
      </c>
      <c r="C29" s="111" t="s">
        <v>211</v>
      </c>
      <c r="D29" s="4" t="s">
        <v>147</v>
      </c>
      <c r="E29" s="4" t="s">
        <v>148</v>
      </c>
      <c r="F29" s="4" t="s">
        <v>148</v>
      </c>
      <c r="G29" s="156" t="s">
        <v>226</v>
      </c>
      <c r="H29" s="138" t="s">
        <v>177</v>
      </c>
      <c r="I29" s="138" t="s">
        <v>178</v>
      </c>
      <c r="J29" s="74">
        <v>41204</v>
      </c>
      <c r="K29" s="2">
        <v>638978667</v>
      </c>
      <c r="L29" s="54">
        <v>9201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40872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198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2" t="s">
        <v>210</v>
      </c>
      <c r="C25" s="112" t="s">
        <v>211</v>
      </c>
      <c r="D25" s="4" t="s">
        <v>147</v>
      </c>
      <c r="E25" s="4" t="s">
        <v>148</v>
      </c>
      <c r="F25" s="4" t="s">
        <v>149</v>
      </c>
      <c r="G25" s="157" t="s">
        <v>222</v>
      </c>
      <c r="H25" s="138" t="s">
        <v>220</v>
      </c>
      <c r="I25" s="138" t="s">
        <v>221</v>
      </c>
      <c r="J25" s="74">
        <v>41202</v>
      </c>
      <c r="K25" s="2">
        <v>814009</v>
      </c>
      <c r="L25" s="54">
        <v>8541</v>
      </c>
      <c r="M25" s="2"/>
    </row>
    <row r="26" spans="2:13" x14ac:dyDescent="0.25">
      <c r="B26" s="112" t="s">
        <v>212</v>
      </c>
      <c r="C26" s="112" t="s">
        <v>213</v>
      </c>
      <c r="D26" s="4" t="s">
        <v>147</v>
      </c>
      <c r="E26" s="4" t="s">
        <v>148</v>
      </c>
      <c r="F26" s="4" t="s">
        <v>149</v>
      </c>
      <c r="G26" s="157" t="s">
        <v>223</v>
      </c>
      <c r="H26" s="138" t="s">
        <v>214</v>
      </c>
      <c r="I26" s="138" t="s">
        <v>215</v>
      </c>
      <c r="J26" s="74">
        <v>41203</v>
      </c>
      <c r="K26" s="2">
        <v>814264</v>
      </c>
      <c r="L26" s="54">
        <v>7382</v>
      </c>
      <c r="M26" s="2"/>
    </row>
    <row r="27" spans="2:13" x14ac:dyDescent="0.25">
      <c r="B27" s="112" t="s">
        <v>210</v>
      </c>
      <c r="C27" s="112" t="s">
        <v>211</v>
      </c>
      <c r="D27" s="4" t="s">
        <v>147</v>
      </c>
      <c r="E27" s="4" t="s">
        <v>148</v>
      </c>
      <c r="F27" s="4" t="s">
        <v>149</v>
      </c>
      <c r="G27" s="157" t="s">
        <v>224</v>
      </c>
      <c r="H27" s="138" t="s">
        <v>216</v>
      </c>
      <c r="I27" s="138" t="s">
        <v>217</v>
      </c>
      <c r="J27" s="74">
        <v>41203</v>
      </c>
      <c r="K27" s="2">
        <v>816675</v>
      </c>
      <c r="L27" s="54">
        <v>8578</v>
      </c>
      <c r="M27" s="2"/>
    </row>
    <row r="28" spans="2:13" x14ac:dyDescent="0.25">
      <c r="B28" s="112" t="s">
        <v>212</v>
      </c>
      <c r="C28" s="112" t="s">
        <v>213</v>
      </c>
      <c r="D28" s="4" t="s">
        <v>147</v>
      </c>
      <c r="E28" s="4" t="s">
        <v>148</v>
      </c>
      <c r="F28" s="4" t="s">
        <v>149</v>
      </c>
      <c r="G28" s="157" t="s">
        <v>225</v>
      </c>
      <c r="H28" s="138" t="s">
        <v>210</v>
      </c>
      <c r="I28" s="138" t="s">
        <v>211</v>
      </c>
      <c r="J28" s="74">
        <v>41204</v>
      </c>
      <c r="K28" s="2">
        <v>816865</v>
      </c>
      <c r="L28" s="54">
        <v>8533</v>
      </c>
      <c r="M28" s="2"/>
    </row>
    <row r="29" spans="2:13" x14ac:dyDescent="0.25">
      <c r="B29" s="112" t="s">
        <v>210</v>
      </c>
      <c r="C29" s="112" t="s">
        <v>211</v>
      </c>
      <c r="D29" s="4" t="s">
        <v>147</v>
      </c>
      <c r="E29" s="4" t="s">
        <v>148</v>
      </c>
      <c r="F29" s="4" t="s">
        <v>149</v>
      </c>
      <c r="G29" s="157" t="s">
        <v>226</v>
      </c>
      <c r="H29" s="138" t="s">
        <v>220</v>
      </c>
      <c r="I29" s="138" t="s">
        <v>221</v>
      </c>
      <c r="J29" s="74">
        <v>41204</v>
      </c>
      <c r="K29" s="2">
        <v>818224</v>
      </c>
      <c r="L29" s="54">
        <v>4630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3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3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3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3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3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3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3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3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3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3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3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3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3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3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3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3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3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3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37664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198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3" t="s">
        <v>210</v>
      </c>
      <c r="C25" s="113" t="s">
        <v>211</v>
      </c>
      <c r="D25" s="4" t="s">
        <v>147</v>
      </c>
      <c r="E25" s="4" t="s">
        <v>148</v>
      </c>
      <c r="F25" s="4" t="s">
        <v>149</v>
      </c>
      <c r="G25" s="158" t="s">
        <v>222</v>
      </c>
      <c r="H25" s="138" t="s">
        <v>220</v>
      </c>
      <c r="I25" s="138" t="s">
        <v>221</v>
      </c>
      <c r="J25" s="74">
        <v>41202</v>
      </c>
      <c r="K25" s="63">
        <v>842023</v>
      </c>
      <c r="L25" s="65">
        <v>8484</v>
      </c>
      <c r="M25" s="2"/>
    </row>
    <row r="26" spans="2:13" x14ac:dyDescent="0.25">
      <c r="B26" s="113" t="s">
        <v>212</v>
      </c>
      <c r="C26" s="113" t="s">
        <v>213</v>
      </c>
      <c r="D26" s="4" t="s">
        <v>147</v>
      </c>
      <c r="E26" s="4" t="s">
        <v>148</v>
      </c>
      <c r="F26" s="4" t="s">
        <v>149</v>
      </c>
      <c r="G26" s="158" t="s">
        <v>223</v>
      </c>
      <c r="H26" s="138" t="s">
        <v>214</v>
      </c>
      <c r="I26" s="138" t="s">
        <v>215</v>
      </c>
      <c r="J26" s="74">
        <v>41203</v>
      </c>
      <c r="K26" s="63">
        <v>842501</v>
      </c>
      <c r="L26" s="65">
        <v>6488</v>
      </c>
      <c r="M26" s="2"/>
    </row>
    <row r="27" spans="2:13" x14ac:dyDescent="0.25">
      <c r="B27" s="113" t="s">
        <v>210</v>
      </c>
      <c r="C27" s="113" t="s">
        <v>211</v>
      </c>
      <c r="D27" s="4" t="s">
        <v>147</v>
      </c>
      <c r="E27" s="4" t="s">
        <v>148</v>
      </c>
      <c r="F27" s="4" t="s">
        <v>149</v>
      </c>
      <c r="G27" s="158" t="s">
        <v>224</v>
      </c>
      <c r="H27" s="138" t="s">
        <v>216</v>
      </c>
      <c r="I27" s="138" t="s">
        <v>217</v>
      </c>
      <c r="J27" s="74">
        <v>41203</v>
      </c>
      <c r="K27" s="63">
        <v>842509</v>
      </c>
      <c r="L27" s="65">
        <v>1999</v>
      </c>
      <c r="M27" s="2"/>
    </row>
    <row r="28" spans="2:13" x14ac:dyDescent="0.25">
      <c r="B28" s="113" t="s">
        <v>212</v>
      </c>
      <c r="C28" s="113" t="s">
        <v>213</v>
      </c>
      <c r="D28" s="4" t="s">
        <v>147</v>
      </c>
      <c r="E28" s="4" t="s">
        <v>148</v>
      </c>
      <c r="F28" s="4" t="s">
        <v>149</v>
      </c>
      <c r="G28" s="158" t="s">
        <v>225</v>
      </c>
      <c r="H28" s="138" t="s">
        <v>210</v>
      </c>
      <c r="I28" s="138" t="s">
        <v>211</v>
      </c>
      <c r="J28" s="74">
        <v>41204</v>
      </c>
      <c r="K28" s="63">
        <v>844310</v>
      </c>
      <c r="L28" s="65">
        <v>8497</v>
      </c>
      <c r="M28" s="2"/>
    </row>
    <row r="29" spans="2:13" x14ac:dyDescent="0.25">
      <c r="B29" s="113" t="s">
        <v>210</v>
      </c>
      <c r="C29" s="113" t="s">
        <v>211</v>
      </c>
      <c r="D29" s="4" t="s">
        <v>147</v>
      </c>
      <c r="E29" s="4" t="s">
        <v>148</v>
      </c>
      <c r="F29" s="4" t="s">
        <v>149</v>
      </c>
      <c r="G29" s="158" t="s">
        <v>226</v>
      </c>
      <c r="H29" s="138" t="s">
        <v>220</v>
      </c>
      <c r="I29" s="138" t="s">
        <v>221</v>
      </c>
      <c r="J29" s="74">
        <v>41204</v>
      </c>
      <c r="K29" s="63">
        <v>844402</v>
      </c>
      <c r="L29" s="65">
        <v>8505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63"/>
      <c r="L30" s="65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63"/>
      <c r="L31" s="65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63"/>
      <c r="L32" s="65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63"/>
      <c r="L33" s="65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63"/>
      <c r="L34" s="65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63"/>
      <c r="L35" s="65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63"/>
      <c r="L36" s="65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63"/>
      <c r="L37" s="65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63"/>
      <c r="L38" s="65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63"/>
      <c r="L39" s="65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63"/>
      <c r="L40" s="65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63"/>
      <c r="L41" s="65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63"/>
      <c r="L42" s="65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63"/>
      <c r="L43" s="65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63"/>
      <c r="L44" s="65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63"/>
      <c r="L45" s="65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63"/>
      <c r="L46" s="65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63"/>
      <c r="L47" s="65"/>
      <c r="M47" s="2"/>
    </row>
    <row r="48" spans="2:13" ht="15.75" thickBot="1" x14ac:dyDescent="0.3">
      <c r="K48" s="61" t="s">
        <v>93</v>
      </c>
      <c r="L48" s="81">
        <f>SUM(L25:L47)</f>
        <v>33973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198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4" t="s">
        <v>210</v>
      </c>
      <c r="C25" s="114" t="s">
        <v>211</v>
      </c>
      <c r="D25" s="4" t="s">
        <v>147</v>
      </c>
      <c r="E25" s="4" t="s">
        <v>148</v>
      </c>
      <c r="F25" s="4" t="s">
        <v>149</v>
      </c>
      <c r="G25" s="159" t="s">
        <v>222</v>
      </c>
      <c r="H25" s="138" t="s">
        <v>220</v>
      </c>
      <c r="I25" s="138" t="s">
        <v>221</v>
      </c>
      <c r="J25" s="74">
        <v>41202</v>
      </c>
      <c r="K25" s="2">
        <v>638665373</v>
      </c>
      <c r="L25" s="54">
        <v>8002</v>
      </c>
      <c r="M25" s="2"/>
    </row>
    <row r="26" spans="2:13" x14ac:dyDescent="0.25">
      <c r="B26" s="114" t="s">
        <v>212</v>
      </c>
      <c r="C26" s="114" t="s">
        <v>213</v>
      </c>
      <c r="D26" s="4" t="s">
        <v>147</v>
      </c>
      <c r="E26" s="4" t="s">
        <v>148</v>
      </c>
      <c r="F26" s="4" t="s">
        <v>149</v>
      </c>
      <c r="G26" s="159" t="s">
        <v>223</v>
      </c>
      <c r="H26" s="138" t="s">
        <v>214</v>
      </c>
      <c r="I26" s="138" t="s">
        <v>215</v>
      </c>
      <c r="J26" s="74">
        <v>41203</v>
      </c>
      <c r="K26" s="2">
        <v>638666020</v>
      </c>
      <c r="L26" s="54">
        <v>7980</v>
      </c>
      <c r="M26" s="2"/>
    </row>
    <row r="27" spans="2:13" x14ac:dyDescent="0.25">
      <c r="B27" s="114" t="s">
        <v>210</v>
      </c>
      <c r="C27" s="114" t="s">
        <v>211</v>
      </c>
      <c r="D27" s="4" t="s">
        <v>147</v>
      </c>
      <c r="E27" s="4" t="s">
        <v>148</v>
      </c>
      <c r="F27" s="4" t="s">
        <v>149</v>
      </c>
      <c r="G27" s="159" t="s">
        <v>224</v>
      </c>
      <c r="H27" s="138" t="s">
        <v>216</v>
      </c>
      <c r="I27" s="138" t="s">
        <v>217</v>
      </c>
      <c r="J27" s="74">
        <v>41203</v>
      </c>
      <c r="K27" s="2">
        <v>638666086</v>
      </c>
      <c r="L27" s="54">
        <v>7963</v>
      </c>
      <c r="M27" s="2"/>
    </row>
    <row r="28" spans="2:13" x14ac:dyDescent="0.25">
      <c r="B28" s="114" t="s">
        <v>212</v>
      </c>
      <c r="C28" s="114" t="s">
        <v>213</v>
      </c>
      <c r="D28" s="4" t="s">
        <v>147</v>
      </c>
      <c r="E28" s="4" t="s">
        <v>148</v>
      </c>
      <c r="F28" s="4" t="s">
        <v>149</v>
      </c>
      <c r="G28" s="159" t="s">
        <v>225</v>
      </c>
      <c r="H28" s="138" t="s">
        <v>210</v>
      </c>
      <c r="I28" s="138" t="s">
        <v>211</v>
      </c>
      <c r="J28" s="74">
        <v>41204</v>
      </c>
      <c r="K28" s="2">
        <v>638669026</v>
      </c>
      <c r="L28" s="54">
        <v>7987</v>
      </c>
      <c r="M28" s="2"/>
    </row>
    <row r="29" spans="2:13" x14ac:dyDescent="0.25">
      <c r="B29" s="114" t="s">
        <v>210</v>
      </c>
      <c r="C29" s="114" t="s">
        <v>211</v>
      </c>
      <c r="D29" s="4" t="s">
        <v>147</v>
      </c>
      <c r="E29" s="4" t="s">
        <v>148</v>
      </c>
      <c r="F29" s="4" t="s">
        <v>149</v>
      </c>
      <c r="G29" s="159" t="s">
        <v>226</v>
      </c>
      <c r="H29" s="138" t="s">
        <v>220</v>
      </c>
      <c r="I29" s="138" t="s">
        <v>221</v>
      </c>
      <c r="J29" s="74">
        <v>41204</v>
      </c>
      <c r="K29" s="2">
        <v>638669028</v>
      </c>
      <c r="L29" s="54">
        <v>8174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40106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L25" sqref="B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198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9" t="s">
        <v>115</v>
      </c>
      <c r="C23" s="210"/>
      <c r="D23" s="45" t="s">
        <v>116</v>
      </c>
      <c r="E23" s="209" t="s">
        <v>117</v>
      </c>
      <c r="F23" s="210"/>
      <c r="G23" s="45" t="s">
        <v>118</v>
      </c>
      <c r="H23" s="209" t="s">
        <v>119</v>
      </c>
      <c r="I23" s="210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4"/>
      <c r="E24" s="4" t="s">
        <v>98</v>
      </c>
      <c r="F24" s="4" t="s">
        <v>99</v>
      </c>
      <c r="G24" s="4" t="s">
        <v>100</v>
      </c>
      <c r="H24" s="4" t="s">
        <v>90</v>
      </c>
      <c r="I24" s="4" t="s">
        <v>42</v>
      </c>
      <c r="J24" s="51"/>
      <c r="K24" s="5"/>
      <c r="M24" s="2"/>
    </row>
    <row r="25" spans="2:13" x14ac:dyDescent="0.25">
      <c r="B25" s="115" t="s">
        <v>210</v>
      </c>
      <c r="C25" s="115" t="s">
        <v>211</v>
      </c>
      <c r="D25" s="4" t="s">
        <v>147</v>
      </c>
      <c r="E25" s="4" t="s">
        <v>148</v>
      </c>
      <c r="F25" s="4" t="s">
        <v>149</v>
      </c>
      <c r="G25" s="160" t="s">
        <v>222</v>
      </c>
      <c r="H25" s="138" t="s">
        <v>220</v>
      </c>
      <c r="I25" s="138" t="s">
        <v>221</v>
      </c>
      <c r="J25" s="74">
        <v>41202</v>
      </c>
      <c r="K25" s="63">
        <v>936984</v>
      </c>
      <c r="L25" s="63">
        <v>8472</v>
      </c>
      <c r="M25" s="2"/>
    </row>
    <row r="26" spans="2:13" x14ac:dyDescent="0.25">
      <c r="B26" s="115" t="s">
        <v>212</v>
      </c>
      <c r="C26" s="115" t="s">
        <v>213</v>
      </c>
      <c r="D26" s="4" t="s">
        <v>147</v>
      </c>
      <c r="E26" s="4" t="s">
        <v>148</v>
      </c>
      <c r="F26" s="4" t="s">
        <v>149</v>
      </c>
      <c r="G26" s="160" t="s">
        <v>223</v>
      </c>
      <c r="H26" s="138" t="s">
        <v>214</v>
      </c>
      <c r="I26" s="138" t="s">
        <v>215</v>
      </c>
      <c r="J26" s="74">
        <v>41203</v>
      </c>
      <c r="K26" s="63">
        <v>939165</v>
      </c>
      <c r="L26" s="63">
        <v>8472</v>
      </c>
      <c r="M26" s="2"/>
    </row>
    <row r="27" spans="2:13" x14ac:dyDescent="0.25">
      <c r="B27" s="115" t="s">
        <v>210</v>
      </c>
      <c r="C27" s="115" t="s">
        <v>211</v>
      </c>
      <c r="D27" s="4" t="s">
        <v>147</v>
      </c>
      <c r="E27" s="4" t="s">
        <v>148</v>
      </c>
      <c r="F27" s="4" t="s">
        <v>149</v>
      </c>
      <c r="G27" s="160" t="s">
        <v>224</v>
      </c>
      <c r="H27" s="138" t="s">
        <v>216</v>
      </c>
      <c r="I27" s="138" t="s">
        <v>217</v>
      </c>
      <c r="J27" s="74">
        <v>41203</v>
      </c>
      <c r="K27" s="63">
        <v>939345</v>
      </c>
      <c r="L27" s="63">
        <v>4645</v>
      </c>
      <c r="M27" s="2"/>
    </row>
    <row r="28" spans="2:13" x14ac:dyDescent="0.25">
      <c r="B28" s="115" t="s">
        <v>212</v>
      </c>
      <c r="C28" s="115" t="s">
        <v>213</v>
      </c>
      <c r="D28" s="4" t="s">
        <v>147</v>
      </c>
      <c r="E28" s="4" t="s">
        <v>148</v>
      </c>
      <c r="F28" s="4" t="s">
        <v>149</v>
      </c>
      <c r="G28" s="160" t="s">
        <v>225</v>
      </c>
      <c r="H28" s="138" t="s">
        <v>210</v>
      </c>
      <c r="I28" s="138" t="s">
        <v>211</v>
      </c>
      <c r="J28" s="74">
        <v>41204</v>
      </c>
      <c r="K28" s="63">
        <v>742295</v>
      </c>
      <c r="L28" s="63">
        <v>4974</v>
      </c>
      <c r="M28" s="2"/>
    </row>
    <row r="29" spans="2:13" x14ac:dyDescent="0.25">
      <c r="B29" s="115" t="s">
        <v>210</v>
      </c>
      <c r="C29" s="115" t="s">
        <v>211</v>
      </c>
      <c r="D29" s="4" t="s">
        <v>147</v>
      </c>
      <c r="E29" s="4" t="s">
        <v>148</v>
      </c>
      <c r="F29" s="4" t="s">
        <v>149</v>
      </c>
      <c r="G29" s="160" t="s">
        <v>226</v>
      </c>
      <c r="H29" s="138" t="s">
        <v>220</v>
      </c>
      <c r="I29" s="138" t="s">
        <v>221</v>
      </c>
      <c r="J29" s="74">
        <v>41204</v>
      </c>
      <c r="K29" s="63">
        <v>742300</v>
      </c>
      <c r="L29" s="63">
        <v>3482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J30" s="55"/>
      <c r="K30" s="63"/>
      <c r="L30" s="63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63"/>
      <c r="L31" s="63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63"/>
      <c r="L32" s="63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63"/>
      <c r="L33" s="63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63"/>
      <c r="L34" s="63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63"/>
      <c r="L35" s="63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63"/>
      <c r="L36" s="63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63"/>
      <c r="L37" s="63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63"/>
      <c r="L38" s="63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63"/>
      <c r="L39" s="63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63"/>
      <c r="L40" s="63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63"/>
      <c r="L41" s="63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63"/>
      <c r="L42" s="63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63"/>
      <c r="L43" s="63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63"/>
      <c r="L44" s="63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63"/>
      <c r="L45" s="63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63"/>
      <c r="L46" s="63"/>
      <c r="M46" s="2"/>
    </row>
    <row r="47" spans="2:13" x14ac:dyDescent="0.25">
      <c r="B47" s="2"/>
      <c r="C47" s="2"/>
      <c r="D47" s="4"/>
      <c r="E47" s="4"/>
      <c r="F47" s="4"/>
      <c r="G47" s="2"/>
      <c r="H47" s="2"/>
      <c r="I47" s="2"/>
      <c r="J47" s="55"/>
      <c r="K47" s="2"/>
      <c r="L47" s="66"/>
      <c r="M47" s="2"/>
    </row>
    <row r="48" spans="2:13" ht="15.75" thickBot="1" x14ac:dyDescent="0.3">
      <c r="K48" s="61" t="s">
        <v>93</v>
      </c>
      <c r="L48" s="69">
        <f>SUM(L25:L47)</f>
        <v>30045</v>
      </c>
      <c r="M48" s="56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197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6" t="s">
        <v>210</v>
      </c>
      <c r="C25" s="116" t="s">
        <v>211</v>
      </c>
      <c r="D25" s="4" t="s">
        <v>147</v>
      </c>
      <c r="E25" s="59" t="s">
        <v>148</v>
      </c>
      <c r="F25" s="59" t="s">
        <v>148</v>
      </c>
      <c r="G25" s="161" t="s">
        <v>222</v>
      </c>
      <c r="H25" s="137" t="s">
        <v>218</v>
      </c>
      <c r="I25" s="137" t="s">
        <v>219</v>
      </c>
      <c r="J25" s="74">
        <v>41202</v>
      </c>
      <c r="K25" s="60" t="s">
        <v>168</v>
      </c>
      <c r="L25" s="54">
        <v>7408</v>
      </c>
      <c r="M25" s="2"/>
    </row>
    <row r="26" spans="2:13" x14ac:dyDescent="0.25">
      <c r="B26" s="116" t="s">
        <v>212</v>
      </c>
      <c r="C26" s="116" t="s">
        <v>213</v>
      </c>
      <c r="D26" s="4" t="s">
        <v>147</v>
      </c>
      <c r="E26" s="59" t="s">
        <v>148</v>
      </c>
      <c r="F26" s="59" t="s">
        <v>148</v>
      </c>
      <c r="G26" s="161" t="s">
        <v>223</v>
      </c>
      <c r="H26" s="137" t="s">
        <v>220</v>
      </c>
      <c r="I26" s="137" t="s">
        <v>221</v>
      </c>
      <c r="J26" s="74">
        <v>41203</v>
      </c>
      <c r="K26" s="60" t="s">
        <v>169</v>
      </c>
      <c r="L26" s="54">
        <v>7376</v>
      </c>
      <c r="M26" s="2"/>
    </row>
    <row r="27" spans="2:13" x14ac:dyDescent="0.25">
      <c r="B27" s="116" t="s">
        <v>210</v>
      </c>
      <c r="C27" s="116" t="s">
        <v>211</v>
      </c>
      <c r="D27" s="4" t="s">
        <v>147</v>
      </c>
      <c r="E27" s="59" t="s">
        <v>148</v>
      </c>
      <c r="F27" s="59" t="s">
        <v>148</v>
      </c>
      <c r="G27" s="161" t="s">
        <v>224</v>
      </c>
      <c r="H27" s="137" t="s">
        <v>214</v>
      </c>
      <c r="I27" s="137" t="s">
        <v>215</v>
      </c>
      <c r="J27" s="74">
        <v>41203</v>
      </c>
      <c r="K27" s="60" t="s">
        <v>170</v>
      </c>
      <c r="L27" s="54">
        <v>7369</v>
      </c>
      <c r="M27" s="2"/>
    </row>
    <row r="28" spans="2:13" x14ac:dyDescent="0.25">
      <c r="B28" s="116" t="s">
        <v>212</v>
      </c>
      <c r="C28" s="116" t="s">
        <v>213</v>
      </c>
      <c r="D28" s="4" t="s">
        <v>147</v>
      </c>
      <c r="E28" s="59" t="s">
        <v>148</v>
      </c>
      <c r="F28" s="59" t="s">
        <v>148</v>
      </c>
      <c r="G28" s="161" t="s">
        <v>225</v>
      </c>
      <c r="H28" s="137" t="s">
        <v>210</v>
      </c>
      <c r="I28" s="137" t="s">
        <v>211</v>
      </c>
      <c r="J28" s="74">
        <v>41204</v>
      </c>
      <c r="K28" s="60" t="s">
        <v>171</v>
      </c>
      <c r="L28" s="54">
        <v>7391</v>
      </c>
      <c r="M28" s="2"/>
    </row>
    <row r="29" spans="2:13" x14ac:dyDescent="0.25">
      <c r="B29" s="116" t="s">
        <v>210</v>
      </c>
      <c r="C29" s="116" t="s">
        <v>211</v>
      </c>
      <c r="D29" s="4" t="s">
        <v>147</v>
      </c>
      <c r="E29" s="59" t="s">
        <v>148</v>
      </c>
      <c r="F29" s="59" t="s">
        <v>148</v>
      </c>
      <c r="G29" s="161" t="s">
        <v>226</v>
      </c>
      <c r="H29" s="137" t="s">
        <v>216</v>
      </c>
      <c r="I29" s="137" t="s">
        <v>217</v>
      </c>
      <c r="J29" s="74">
        <v>41204</v>
      </c>
      <c r="K29" s="60" t="s">
        <v>172</v>
      </c>
      <c r="L29" s="54">
        <v>7388</v>
      </c>
      <c r="M29" s="2"/>
    </row>
    <row r="30" spans="2:13" x14ac:dyDescent="0.25">
      <c r="B30" s="2"/>
      <c r="C30" s="2"/>
      <c r="D30" s="4"/>
      <c r="E30" s="59"/>
      <c r="F30" s="59"/>
      <c r="G30" s="2"/>
      <c r="H30" s="2"/>
      <c r="I30" s="2"/>
      <c r="J30" s="55"/>
      <c r="K30" s="60"/>
      <c r="L30" s="54"/>
      <c r="M30" s="2"/>
    </row>
    <row r="31" spans="2:13" x14ac:dyDescent="0.25">
      <c r="B31" s="2"/>
      <c r="C31" s="2"/>
      <c r="D31" s="4"/>
      <c r="E31" s="59"/>
      <c r="F31" s="59"/>
      <c r="G31" s="2"/>
      <c r="H31" s="2"/>
      <c r="I31" s="2"/>
      <c r="J31" s="55"/>
      <c r="K31" s="60"/>
      <c r="L31" s="54"/>
      <c r="M31" s="2"/>
    </row>
    <row r="32" spans="2:13" x14ac:dyDescent="0.25">
      <c r="B32" s="2"/>
      <c r="C32" s="2"/>
      <c r="D32" s="4"/>
      <c r="E32" s="59"/>
      <c r="F32" s="59"/>
      <c r="G32" s="2"/>
      <c r="H32" s="2"/>
      <c r="I32" s="2"/>
      <c r="J32" s="55"/>
      <c r="K32" s="60"/>
      <c r="L32" s="54"/>
      <c r="M32" s="2"/>
    </row>
    <row r="33" spans="2:13" x14ac:dyDescent="0.25">
      <c r="B33" s="2"/>
      <c r="C33" s="2"/>
      <c r="D33" s="4"/>
      <c r="E33" s="59"/>
      <c r="F33" s="59"/>
      <c r="G33" s="2"/>
      <c r="H33" s="2"/>
      <c r="I33" s="2"/>
      <c r="J33" s="55"/>
      <c r="K33" s="60"/>
      <c r="L33" s="54"/>
      <c r="M33" s="2"/>
    </row>
    <row r="34" spans="2:13" x14ac:dyDescent="0.25">
      <c r="B34" s="2"/>
      <c r="C34" s="2"/>
      <c r="D34" s="4"/>
      <c r="E34" s="59"/>
      <c r="F34" s="59"/>
      <c r="G34" s="2"/>
      <c r="H34" s="2"/>
      <c r="I34" s="2"/>
      <c r="J34" s="55"/>
      <c r="K34" s="60"/>
      <c r="L34" s="54"/>
      <c r="M34" s="2"/>
    </row>
    <row r="35" spans="2:13" x14ac:dyDescent="0.25">
      <c r="B35" s="2"/>
      <c r="C35" s="2"/>
      <c r="D35" s="4"/>
      <c r="E35" s="59"/>
      <c r="F35" s="59"/>
      <c r="G35" s="2"/>
      <c r="H35" s="2"/>
      <c r="I35" s="2"/>
      <c r="J35" s="55"/>
      <c r="K35" s="60"/>
      <c r="L35" s="54"/>
      <c r="M35" s="2"/>
    </row>
    <row r="36" spans="2:13" x14ac:dyDescent="0.25">
      <c r="B36" s="2"/>
      <c r="C36" s="2"/>
      <c r="D36" s="4"/>
      <c r="E36" s="59"/>
      <c r="F36" s="59"/>
      <c r="G36" s="2"/>
      <c r="H36" s="2"/>
      <c r="I36" s="2"/>
      <c r="J36" s="55"/>
      <c r="K36" s="60"/>
      <c r="L36" s="54"/>
      <c r="M36" s="2"/>
    </row>
    <row r="37" spans="2:13" x14ac:dyDescent="0.25">
      <c r="B37" s="2"/>
      <c r="C37" s="2"/>
      <c r="D37" s="4"/>
      <c r="E37" s="59"/>
      <c r="F37" s="59"/>
      <c r="G37" s="2"/>
      <c r="H37" s="2"/>
      <c r="I37" s="2"/>
      <c r="J37" s="55"/>
      <c r="K37" s="60"/>
      <c r="L37" s="54"/>
      <c r="M37" s="2"/>
    </row>
    <row r="38" spans="2:13" x14ac:dyDescent="0.25">
      <c r="B38" s="2"/>
      <c r="C38" s="2"/>
      <c r="D38" s="4"/>
      <c r="E38" s="59"/>
      <c r="F38" s="59"/>
      <c r="G38" s="2"/>
      <c r="H38" s="2"/>
      <c r="I38" s="2"/>
      <c r="J38" s="55"/>
      <c r="K38" s="60"/>
      <c r="L38" s="54"/>
      <c r="M38" s="2"/>
    </row>
    <row r="39" spans="2:13" x14ac:dyDescent="0.25">
      <c r="B39" s="2"/>
      <c r="C39" s="2"/>
      <c r="D39" s="4"/>
      <c r="E39" s="59"/>
      <c r="F39" s="59"/>
      <c r="G39" s="2"/>
      <c r="H39" s="2"/>
      <c r="I39" s="2"/>
      <c r="J39" s="55"/>
      <c r="K39" s="60"/>
      <c r="L39" s="54"/>
      <c r="M39" s="2"/>
    </row>
    <row r="40" spans="2:13" x14ac:dyDescent="0.25">
      <c r="B40" s="2"/>
      <c r="C40" s="2"/>
      <c r="D40" s="4"/>
      <c r="E40" s="59"/>
      <c r="F40" s="59"/>
      <c r="G40" s="2"/>
      <c r="H40" s="2"/>
      <c r="I40" s="2"/>
      <c r="J40" s="55"/>
      <c r="K40" s="60"/>
      <c r="L40" s="54"/>
      <c r="M40" s="2"/>
    </row>
    <row r="41" spans="2:13" x14ac:dyDescent="0.25">
      <c r="B41" s="2"/>
      <c r="C41" s="2"/>
      <c r="D41" s="4"/>
      <c r="E41" s="59"/>
      <c r="F41" s="59"/>
      <c r="G41" s="2"/>
      <c r="H41" s="2"/>
      <c r="I41" s="2"/>
      <c r="J41" s="55"/>
      <c r="K41" s="60"/>
      <c r="L41" s="54"/>
      <c r="M41" s="2"/>
    </row>
    <row r="42" spans="2:13" x14ac:dyDescent="0.25">
      <c r="B42" s="2"/>
      <c r="C42" s="2"/>
      <c r="D42" s="4"/>
      <c r="E42" s="59"/>
      <c r="F42" s="59"/>
      <c r="G42" s="2"/>
      <c r="H42" s="2"/>
      <c r="I42" s="2"/>
      <c r="J42" s="55"/>
      <c r="K42" s="60"/>
      <c r="L42" s="54"/>
      <c r="M42" s="2"/>
    </row>
    <row r="43" spans="2:13" x14ac:dyDescent="0.25">
      <c r="B43" s="2"/>
      <c r="C43" s="2"/>
      <c r="D43" s="4"/>
      <c r="E43" s="59"/>
      <c r="F43" s="59"/>
      <c r="G43" s="2"/>
      <c r="H43" s="2"/>
      <c r="I43" s="2"/>
      <c r="J43" s="55"/>
      <c r="K43" s="60"/>
      <c r="L43" s="54"/>
      <c r="M43" s="2"/>
    </row>
    <row r="44" spans="2:13" x14ac:dyDescent="0.25">
      <c r="B44" s="2"/>
      <c r="C44" s="2"/>
      <c r="D44" s="4"/>
      <c r="E44" s="59"/>
      <c r="F44" s="59"/>
      <c r="G44" s="2"/>
      <c r="H44" s="2"/>
      <c r="I44" s="2"/>
      <c r="J44" s="55"/>
      <c r="K44" s="60"/>
      <c r="L44" s="54"/>
      <c r="M44" s="2"/>
    </row>
    <row r="45" spans="2:13" x14ac:dyDescent="0.25">
      <c r="B45" s="2"/>
      <c r="C45" s="2"/>
      <c r="D45" s="4"/>
      <c r="E45" s="59"/>
      <c r="F45" s="59"/>
      <c r="G45" s="2"/>
      <c r="H45" s="2"/>
      <c r="I45" s="2"/>
      <c r="J45" s="55"/>
      <c r="K45" s="60"/>
      <c r="L45" s="54"/>
      <c r="M45" s="2"/>
    </row>
    <row r="46" spans="2:13" x14ac:dyDescent="0.25">
      <c r="B46" s="2"/>
      <c r="C46" s="2"/>
      <c r="D46" s="4"/>
      <c r="E46" s="59"/>
      <c r="F46" s="59"/>
      <c r="G46" s="2"/>
      <c r="H46" s="2"/>
      <c r="I46" s="2"/>
      <c r="J46" s="55"/>
      <c r="K46" s="60"/>
      <c r="L46" s="54"/>
      <c r="M46" s="2"/>
    </row>
    <row r="47" spans="2:13" ht="15.75" thickBot="1" x14ac:dyDescent="0.3">
      <c r="B47" s="2"/>
      <c r="C47" s="2"/>
      <c r="D47" s="4"/>
      <c r="E47" s="59"/>
      <c r="F47" s="59"/>
      <c r="G47" s="2"/>
      <c r="H47" s="2"/>
      <c r="I47" s="2"/>
      <c r="J47" s="55"/>
      <c r="K47" s="60"/>
      <c r="L47" s="54"/>
      <c r="M47" s="2"/>
    </row>
    <row r="48" spans="2:13" ht="15.75" thickBot="1" x14ac:dyDescent="0.3">
      <c r="K48" s="61" t="s">
        <v>93</v>
      </c>
      <c r="L48" s="67">
        <f>SUM(L25:L47)</f>
        <v>36932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L29" sqref="B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196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7" t="s">
        <v>210</v>
      </c>
      <c r="C25" s="117" t="s">
        <v>211</v>
      </c>
      <c r="D25" s="4" t="s">
        <v>147</v>
      </c>
      <c r="E25" s="4" t="s">
        <v>148</v>
      </c>
      <c r="F25" s="4" t="s">
        <v>148</v>
      </c>
      <c r="G25" s="162" t="s">
        <v>222</v>
      </c>
      <c r="H25" s="137" t="s">
        <v>214</v>
      </c>
      <c r="I25" s="137" t="s">
        <v>215</v>
      </c>
      <c r="J25" s="74">
        <v>41202</v>
      </c>
      <c r="K25" s="2">
        <v>638945775</v>
      </c>
      <c r="L25" s="54">
        <v>1409</v>
      </c>
      <c r="M25" s="2"/>
    </row>
    <row r="26" spans="2:13" x14ac:dyDescent="0.25">
      <c r="B26" s="117" t="s">
        <v>212</v>
      </c>
      <c r="C26" s="117" t="s">
        <v>213</v>
      </c>
      <c r="D26" s="4" t="s">
        <v>147</v>
      </c>
      <c r="E26" s="4" t="s">
        <v>148</v>
      </c>
      <c r="F26" s="4" t="s">
        <v>148</v>
      </c>
      <c r="G26" s="162" t="s">
        <v>223</v>
      </c>
      <c r="H26" s="137" t="s">
        <v>210</v>
      </c>
      <c r="I26" s="137" t="s">
        <v>211</v>
      </c>
      <c r="J26" s="74">
        <v>41203</v>
      </c>
      <c r="K26" s="2">
        <v>638945776</v>
      </c>
      <c r="L26" s="54">
        <v>2016</v>
      </c>
      <c r="M26" s="2"/>
    </row>
    <row r="27" spans="2:13" x14ac:dyDescent="0.25">
      <c r="B27" s="117" t="s">
        <v>210</v>
      </c>
      <c r="C27" s="117" t="s">
        <v>211</v>
      </c>
      <c r="D27" s="4" t="s">
        <v>147</v>
      </c>
      <c r="E27" s="4" t="s">
        <v>148</v>
      </c>
      <c r="F27" s="4" t="s">
        <v>148</v>
      </c>
      <c r="G27" s="162" t="s">
        <v>224</v>
      </c>
      <c r="H27" s="137" t="s">
        <v>216</v>
      </c>
      <c r="I27" s="137" t="s">
        <v>217</v>
      </c>
      <c r="J27" s="74">
        <v>41203</v>
      </c>
      <c r="K27" s="2">
        <v>638947059</v>
      </c>
      <c r="L27" s="54">
        <v>8012</v>
      </c>
      <c r="M27" s="2"/>
    </row>
    <row r="28" spans="2:13" x14ac:dyDescent="0.25">
      <c r="B28" s="117" t="s">
        <v>212</v>
      </c>
      <c r="C28" s="117" t="s">
        <v>213</v>
      </c>
      <c r="D28" s="4" t="s">
        <v>147</v>
      </c>
      <c r="E28" s="4" t="s">
        <v>148</v>
      </c>
      <c r="F28" s="4" t="s">
        <v>148</v>
      </c>
      <c r="G28" s="162" t="s">
        <v>225</v>
      </c>
      <c r="H28" s="137" t="s">
        <v>210</v>
      </c>
      <c r="I28" s="137" t="s">
        <v>211</v>
      </c>
      <c r="J28" s="74">
        <v>41204</v>
      </c>
      <c r="K28" s="2">
        <v>638947060</v>
      </c>
      <c r="L28" s="54">
        <v>7928</v>
      </c>
      <c r="M28" s="2"/>
    </row>
    <row r="29" spans="2:13" x14ac:dyDescent="0.25">
      <c r="B29" s="117" t="s">
        <v>210</v>
      </c>
      <c r="C29" s="117" t="s">
        <v>211</v>
      </c>
      <c r="D29" s="4" t="s">
        <v>147</v>
      </c>
      <c r="E29" s="4" t="s">
        <v>148</v>
      </c>
      <c r="F29" s="4" t="s">
        <v>148</v>
      </c>
      <c r="G29" s="162" t="s">
        <v>226</v>
      </c>
      <c r="H29" s="137" t="s">
        <v>214</v>
      </c>
      <c r="I29" s="137" t="s">
        <v>215</v>
      </c>
      <c r="J29" s="74">
        <v>41204</v>
      </c>
      <c r="K29" s="2">
        <v>639023979</v>
      </c>
      <c r="L29" s="54">
        <v>7956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2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27321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196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8" t="s">
        <v>210</v>
      </c>
      <c r="C25" s="118" t="s">
        <v>211</v>
      </c>
      <c r="D25" s="4" t="s">
        <v>147</v>
      </c>
      <c r="E25" s="4" t="s">
        <v>148</v>
      </c>
      <c r="F25" s="4" t="s">
        <v>148</v>
      </c>
      <c r="G25" s="163" t="s">
        <v>222</v>
      </c>
      <c r="H25" s="137" t="s">
        <v>214</v>
      </c>
      <c r="I25" s="137" t="s">
        <v>215</v>
      </c>
      <c r="J25" s="74">
        <v>41202</v>
      </c>
      <c r="K25" s="2">
        <v>638978791</v>
      </c>
      <c r="L25" s="54">
        <v>5722</v>
      </c>
      <c r="M25" s="2"/>
    </row>
    <row r="26" spans="2:13" x14ac:dyDescent="0.25">
      <c r="B26" s="118" t="s">
        <v>212</v>
      </c>
      <c r="C26" s="118" t="s">
        <v>213</v>
      </c>
      <c r="D26" s="4" t="s">
        <v>147</v>
      </c>
      <c r="E26" s="4" t="s">
        <v>148</v>
      </c>
      <c r="F26" s="4" t="s">
        <v>148</v>
      </c>
      <c r="G26" s="163" t="s">
        <v>223</v>
      </c>
      <c r="H26" s="137" t="s">
        <v>210</v>
      </c>
      <c r="I26" s="137" t="s">
        <v>211</v>
      </c>
      <c r="J26" s="74">
        <v>41203</v>
      </c>
      <c r="K26" s="2">
        <v>638978792</v>
      </c>
      <c r="L26" s="54">
        <v>2523</v>
      </c>
      <c r="M26" s="2"/>
    </row>
    <row r="27" spans="2:13" x14ac:dyDescent="0.25">
      <c r="B27" s="118" t="s">
        <v>210</v>
      </c>
      <c r="C27" s="118" t="s">
        <v>211</v>
      </c>
      <c r="D27" s="4" t="s">
        <v>147</v>
      </c>
      <c r="E27" s="4" t="s">
        <v>148</v>
      </c>
      <c r="F27" s="4" t="s">
        <v>148</v>
      </c>
      <c r="G27" s="163" t="s">
        <v>224</v>
      </c>
      <c r="H27" s="137" t="s">
        <v>216</v>
      </c>
      <c r="I27" s="137" t="s">
        <v>217</v>
      </c>
      <c r="J27" s="74">
        <v>41203</v>
      </c>
      <c r="K27" s="2">
        <v>638978793</v>
      </c>
      <c r="L27" s="54">
        <v>3020</v>
      </c>
      <c r="M27" s="2"/>
    </row>
    <row r="28" spans="2:13" x14ac:dyDescent="0.25">
      <c r="B28" s="118" t="s">
        <v>212</v>
      </c>
      <c r="C28" s="118" t="s">
        <v>213</v>
      </c>
      <c r="D28" s="4" t="s">
        <v>147</v>
      </c>
      <c r="E28" s="4" t="s">
        <v>148</v>
      </c>
      <c r="F28" s="4" t="s">
        <v>148</v>
      </c>
      <c r="G28" s="163" t="s">
        <v>225</v>
      </c>
      <c r="H28" s="137" t="s">
        <v>210</v>
      </c>
      <c r="I28" s="137" t="s">
        <v>211</v>
      </c>
      <c r="J28" s="74">
        <v>41204</v>
      </c>
      <c r="K28" s="2">
        <v>638982604</v>
      </c>
      <c r="L28" s="54">
        <v>8562</v>
      </c>
      <c r="M28" s="2"/>
    </row>
    <row r="29" spans="2:13" x14ac:dyDescent="0.25">
      <c r="B29" s="118" t="s">
        <v>210</v>
      </c>
      <c r="C29" s="118" t="s">
        <v>211</v>
      </c>
      <c r="D29" s="4" t="s">
        <v>147</v>
      </c>
      <c r="E29" s="4" t="s">
        <v>148</v>
      </c>
      <c r="F29" s="4" t="s">
        <v>148</v>
      </c>
      <c r="G29" s="163" t="s">
        <v>226</v>
      </c>
      <c r="H29" s="137" t="s">
        <v>214</v>
      </c>
      <c r="I29" s="137" t="s">
        <v>215</v>
      </c>
      <c r="J29" s="74">
        <v>41204</v>
      </c>
      <c r="K29" s="2">
        <v>638982605</v>
      </c>
      <c r="L29" s="54">
        <v>5545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25372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5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196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19" t="s">
        <v>210</v>
      </c>
      <c r="C25" s="119" t="s">
        <v>211</v>
      </c>
      <c r="D25" s="4" t="s">
        <v>147</v>
      </c>
      <c r="E25" s="4" t="s">
        <v>148</v>
      </c>
      <c r="F25" s="4" t="s">
        <v>148</v>
      </c>
      <c r="G25" s="164" t="s">
        <v>222</v>
      </c>
      <c r="H25" s="137" t="s">
        <v>214</v>
      </c>
      <c r="I25" s="137" t="s">
        <v>215</v>
      </c>
      <c r="J25" s="74">
        <v>41202</v>
      </c>
      <c r="K25" s="2">
        <v>638963761</v>
      </c>
      <c r="L25" s="54">
        <v>8503</v>
      </c>
      <c r="M25" s="2"/>
    </row>
    <row r="26" spans="2:13" x14ac:dyDescent="0.25">
      <c r="B26" s="119" t="s">
        <v>212</v>
      </c>
      <c r="C26" s="119" t="s">
        <v>213</v>
      </c>
      <c r="D26" s="4" t="s">
        <v>147</v>
      </c>
      <c r="E26" s="4" t="s">
        <v>148</v>
      </c>
      <c r="F26" s="4" t="s">
        <v>148</v>
      </c>
      <c r="G26" s="164" t="s">
        <v>223</v>
      </c>
      <c r="H26" s="137" t="s">
        <v>210</v>
      </c>
      <c r="I26" s="137" t="s">
        <v>211</v>
      </c>
      <c r="J26" s="74">
        <v>41203</v>
      </c>
      <c r="K26" s="2">
        <v>638964379</v>
      </c>
      <c r="L26" s="54">
        <v>7303</v>
      </c>
      <c r="M26" s="2"/>
    </row>
    <row r="27" spans="2:13" x14ac:dyDescent="0.25">
      <c r="B27" s="119" t="s">
        <v>210</v>
      </c>
      <c r="C27" s="119" t="s">
        <v>211</v>
      </c>
      <c r="D27" s="4" t="s">
        <v>147</v>
      </c>
      <c r="E27" s="4" t="s">
        <v>148</v>
      </c>
      <c r="F27" s="4" t="s">
        <v>148</v>
      </c>
      <c r="G27" s="164" t="s">
        <v>224</v>
      </c>
      <c r="H27" s="137" t="s">
        <v>216</v>
      </c>
      <c r="I27" s="137" t="s">
        <v>217</v>
      </c>
      <c r="J27" s="74">
        <v>41203</v>
      </c>
      <c r="K27" s="2">
        <v>638964380</v>
      </c>
      <c r="L27" s="54">
        <v>8296</v>
      </c>
      <c r="M27" s="2"/>
    </row>
    <row r="28" spans="2:13" x14ac:dyDescent="0.25">
      <c r="B28" s="119" t="s">
        <v>212</v>
      </c>
      <c r="C28" s="119" t="s">
        <v>213</v>
      </c>
      <c r="D28" s="4" t="s">
        <v>147</v>
      </c>
      <c r="E28" s="4" t="s">
        <v>148</v>
      </c>
      <c r="F28" s="4" t="s">
        <v>148</v>
      </c>
      <c r="G28" s="164" t="s">
        <v>225</v>
      </c>
      <c r="H28" s="137" t="s">
        <v>210</v>
      </c>
      <c r="I28" s="137" t="s">
        <v>211</v>
      </c>
      <c r="J28" s="74">
        <v>41204</v>
      </c>
      <c r="K28" s="2">
        <v>638964693</v>
      </c>
      <c r="L28" s="54">
        <v>8509</v>
      </c>
      <c r="M28" s="2"/>
    </row>
    <row r="29" spans="2:13" x14ac:dyDescent="0.25">
      <c r="B29" s="119" t="s">
        <v>210</v>
      </c>
      <c r="C29" s="119" t="s">
        <v>211</v>
      </c>
      <c r="D29" s="4" t="s">
        <v>147</v>
      </c>
      <c r="E29" s="4" t="s">
        <v>148</v>
      </c>
      <c r="F29" s="4" t="s">
        <v>148</v>
      </c>
      <c r="G29" s="164" t="s">
        <v>226</v>
      </c>
      <c r="H29" s="137" t="s">
        <v>214</v>
      </c>
      <c r="I29" s="137" t="s">
        <v>215</v>
      </c>
      <c r="J29" s="74">
        <v>41204</v>
      </c>
      <c r="K29" s="2">
        <v>638965006</v>
      </c>
      <c r="L29" s="54">
        <v>3002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35613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196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0" t="s">
        <v>210</v>
      </c>
      <c r="C25" s="120" t="s">
        <v>211</v>
      </c>
      <c r="D25" s="4" t="s">
        <v>147</v>
      </c>
      <c r="E25" s="4" t="s">
        <v>148</v>
      </c>
      <c r="F25" s="4" t="s">
        <v>148</v>
      </c>
      <c r="G25" s="165" t="s">
        <v>222</v>
      </c>
      <c r="H25" s="137" t="s">
        <v>214</v>
      </c>
      <c r="I25" s="137" t="s">
        <v>215</v>
      </c>
      <c r="J25" s="74">
        <v>41202</v>
      </c>
      <c r="K25" s="2">
        <v>638947469</v>
      </c>
      <c r="L25" s="54">
        <v>7520</v>
      </c>
      <c r="M25" s="2"/>
    </row>
    <row r="26" spans="2:13" x14ac:dyDescent="0.25">
      <c r="B26" s="120" t="s">
        <v>212</v>
      </c>
      <c r="C26" s="120" t="s">
        <v>213</v>
      </c>
      <c r="D26" s="4" t="s">
        <v>147</v>
      </c>
      <c r="E26" s="4" t="s">
        <v>148</v>
      </c>
      <c r="F26" s="4" t="s">
        <v>148</v>
      </c>
      <c r="G26" s="165" t="s">
        <v>223</v>
      </c>
      <c r="H26" s="137" t="s">
        <v>210</v>
      </c>
      <c r="I26" s="137" t="s">
        <v>211</v>
      </c>
      <c r="J26" s="74">
        <v>41203</v>
      </c>
      <c r="K26" s="2">
        <v>638947470</v>
      </c>
      <c r="L26" s="54">
        <v>8511</v>
      </c>
      <c r="M26" s="2"/>
    </row>
    <row r="27" spans="2:13" x14ac:dyDescent="0.25">
      <c r="B27" s="120" t="s">
        <v>210</v>
      </c>
      <c r="C27" s="120" t="s">
        <v>211</v>
      </c>
      <c r="D27" s="4" t="s">
        <v>147</v>
      </c>
      <c r="E27" s="4" t="s">
        <v>148</v>
      </c>
      <c r="F27" s="4" t="s">
        <v>148</v>
      </c>
      <c r="G27" s="165" t="s">
        <v>224</v>
      </c>
      <c r="H27" s="137" t="s">
        <v>216</v>
      </c>
      <c r="I27" s="137" t="s">
        <v>217</v>
      </c>
      <c r="J27" s="74">
        <v>41203</v>
      </c>
      <c r="K27" s="2">
        <v>638947471</v>
      </c>
      <c r="L27" s="54">
        <v>8524</v>
      </c>
      <c r="M27" s="2"/>
    </row>
    <row r="28" spans="2:13" x14ac:dyDescent="0.25">
      <c r="B28" s="120" t="s">
        <v>212</v>
      </c>
      <c r="C28" s="120" t="s">
        <v>213</v>
      </c>
      <c r="D28" s="4" t="s">
        <v>147</v>
      </c>
      <c r="E28" s="4" t="s">
        <v>148</v>
      </c>
      <c r="F28" s="4" t="s">
        <v>148</v>
      </c>
      <c r="G28" s="165" t="s">
        <v>225</v>
      </c>
      <c r="H28" s="137" t="s">
        <v>210</v>
      </c>
      <c r="I28" s="137" t="s">
        <v>211</v>
      </c>
      <c r="J28" s="74">
        <v>41204</v>
      </c>
      <c r="K28" s="2">
        <v>638947472</v>
      </c>
      <c r="L28" s="54">
        <v>9228</v>
      </c>
      <c r="M28" s="2"/>
    </row>
    <row r="29" spans="2:13" x14ac:dyDescent="0.25">
      <c r="B29" s="120" t="s">
        <v>210</v>
      </c>
      <c r="C29" s="120" t="s">
        <v>211</v>
      </c>
      <c r="D29" s="4" t="s">
        <v>147</v>
      </c>
      <c r="E29" s="4" t="s">
        <v>148</v>
      </c>
      <c r="F29" s="4" t="s">
        <v>148</v>
      </c>
      <c r="G29" s="165" t="s">
        <v>226</v>
      </c>
      <c r="H29" s="137" t="s">
        <v>214</v>
      </c>
      <c r="I29" s="137" t="s">
        <v>215</v>
      </c>
      <c r="J29" s="74">
        <v>41204</v>
      </c>
      <c r="K29" s="2">
        <v>638948199</v>
      </c>
      <c r="L29" s="54">
        <v>9219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43002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L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193</v>
      </c>
      <c r="K7" s="42" t="s">
        <v>209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181" t="s">
        <v>210</v>
      </c>
      <c r="D20" s="85" t="s">
        <v>211</v>
      </c>
      <c r="E20" s="4" t="s">
        <v>147</v>
      </c>
      <c r="F20" s="4" t="s">
        <v>148</v>
      </c>
      <c r="G20" s="4" t="s">
        <v>149</v>
      </c>
      <c r="H20" s="140" t="s">
        <v>222</v>
      </c>
      <c r="I20" s="138" t="s">
        <v>218</v>
      </c>
      <c r="J20" s="138" t="s">
        <v>219</v>
      </c>
      <c r="K20" s="2">
        <v>638989798</v>
      </c>
      <c r="L20" s="54">
        <v>4003</v>
      </c>
      <c r="M20" s="2"/>
    </row>
    <row r="21" spans="2:13" x14ac:dyDescent="0.25">
      <c r="B21" s="74">
        <v>41203</v>
      </c>
      <c r="C21" s="85" t="s">
        <v>212</v>
      </c>
      <c r="D21" s="85" t="s">
        <v>213</v>
      </c>
      <c r="E21" s="4" t="s">
        <v>147</v>
      </c>
      <c r="F21" s="4" t="s">
        <v>148</v>
      </c>
      <c r="G21" s="4" t="s">
        <v>173</v>
      </c>
      <c r="H21" s="140" t="s">
        <v>223</v>
      </c>
      <c r="I21" s="138" t="s">
        <v>220</v>
      </c>
      <c r="J21" s="138" t="s">
        <v>221</v>
      </c>
      <c r="K21" s="2">
        <v>638989799</v>
      </c>
      <c r="L21" s="54">
        <v>4508</v>
      </c>
      <c r="M21" s="2"/>
    </row>
    <row r="22" spans="2:13" x14ac:dyDescent="0.25">
      <c r="B22" s="74">
        <v>41203</v>
      </c>
      <c r="C22" s="85" t="s">
        <v>210</v>
      </c>
      <c r="D22" s="85" t="s">
        <v>211</v>
      </c>
      <c r="E22" s="4" t="s">
        <v>147</v>
      </c>
      <c r="F22" s="4" t="s">
        <v>148</v>
      </c>
      <c r="G22" s="4" t="s">
        <v>173</v>
      </c>
      <c r="H22" s="140" t="s">
        <v>224</v>
      </c>
      <c r="I22" s="138" t="s">
        <v>214</v>
      </c>
      <c r="J22" s="138" t="s">
        <v>215</v>
      </c>
      <c r="K22" s="2">
        <v>639001561</v>
      </c>
      <c r="L22" s="54">
        <v>7516</v>
      </c>
      <c r="M22" s="2"/>
    </row>
    <row r="23" spans="2:13" x14ac:dyDescent="0.25">
      <c r="B23" s="74">
        <v>41204</v>
      </c>
      <c r="C23" s="85" t="s">
        <v>212</v>
      </c>
      <c r="D23" s="85" t="s">
        <v>213</v>
      </c>
      <c r="E23" s="4" t="s">
        <v>147</v>
      </c>
      <c r="F23" s="4" t="s">
        <v>148</v>
      </c>
      <c r="G23" s="4" t="s">
        <v>166</v>
      </c>
      <c r="H23" s="140" t="s">
        <v>225</v>
      </c>
      <c r="I23" s="138" t="s">
        <v>210</v>
      </c>
      <c r="J23" s="138" t="s">
        <v>211</v>
      </c>
      <c r="K23" s="2">
        <v>639001562</v>
      </c>
      <c r="L23" s="54">
        <v>7018</v>
      </c>
      <c r="M23" s="2"/>
    </row>
    <row r="24" spans="2:13" x14ac:dyDescent="0.25">
      <c r="B24" s="74">
        <v>41204</v>
      </c>
      <c r="C24" s="85" t="s">
        <v>210</v>
      </c>
      <c r="D24" s="85" t="s">
        <v>211</v>
      </c>
      <c r="E24" s="4" t="s">
        <v>147</v>
      </c>
      <c r="F24" s="4" t="s">
        <v>148</v>
      </c>
      <c r="G24" s="4" t="s">
        <v>149</v>
      </c>
      <c r="H24" s="140" t="s">
        <v>226</v>
      </c>
      <c r="I24" s="138" t="s">
        <v>216</v>
      </c>
      <c r="J24" s="138" t="s">
        <v>217</v>
      </c>
      <c r="K24" s="2">
        <v>639005183</v>
      </c>
      <c r="L24" s="54">
        <v>7328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54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54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54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54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54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54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54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54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54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54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54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54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54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54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54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54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54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54"/>
      <c r="M42" s="2"/>
    </row>
    <row r="43" spans="2:13" ht="15.75" thickBot="1" x14ac:dyDescent="0.3">
      <c r="K43" s="46" t="s">
        <v>93</v>
      </c>
      <c r="L43" s="64">
        <f>SUM(L20:L42)</f>
        <v>30373</v>
      </c>
      <c r="M43" s="48"/>
    </row>
    <row r="45" spans="2:13" x14ac:dyDescent="0.25">
      <c r="B45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195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1" t="s">
        <v>210</v>
      </c>
      <c r="C25" s="121" t="s">
        <v>211</v>
      </c>
      <c r="D25" s="4" t="s">
        <v>147</v>
      </c>
      <c r="E25" s="4" t="s">
        <v>148</v>
      </c>
      <c r="F25" s="4" t="s">
        <v>148</v>
      </c>
      <c r="G25" s="166" t="s">
        <v>222</v>
      </c>
      <c r="H25" s="137" t="s">
        <v>214</v>
      </c>
      <c r="I25" s="137" t="s">
        <v>215</v>
      </c>
      <c r="J25" s="74">
        <v>41202</v>
      </c>
      <c r="K25" s="2">
        <v>638976324</v>
      </c>
      <c r="L25" s="54">
        <v>468</v>
      </c>
      <c r="M25" s="2"/>
    </row>
    <row r="26" spans="2:13" x14ac:dyDescent="0.25">
      <c r="B26" s="121" t="s">
        <v>212</v>
      </c>
      <c r="C26" s="121" t="s">
        <v>213</v>
      </c>
      <c r="D26" s="4" t="s">
        <v>147</v>
      </c>
      <c r="E26" s="4" t="s">
        <v>148</v>
      </c>
      <c r="F26" s="4" t="s">
        <v>148</v>
      </c>
      <c r="G26" s="166" t="s">
        <v>223</v>
      </c>
      <c r="H26" s="137" t="s">
        <v>210</v>
      </c>
      <c r="I26" s="137" t="s">
        <v>211</v>
      </c>
      <c r="J26" s="74">
        <v>41203</v>
      </c>
      <c r="K26" s="2">
        <v>638983387</v>
      </c>
      <c r="L26" s="54">
        <v>543</v>
      </c>
      <c r="M26" s="2"/>
    </row>
    <row r="27" spans="2:13" x14ac:dyDescent="0.25">
      <c r="B27" s="121" t="s">
        <v>210</v>
      </c>
      <c r="C27" s="121" t="s">
        <v>211</v>
      </c>
      <c r="D27" s="4" t="s">
        <v>147</v>
      </c>
      <c r="E27" s="4" t="s">
        <v>148</v>
      </c>
      <c r="F27" s="4" t="s">
        <v>148</v>
      </c>
      <c r="G27" s="166" t="s">
        <v>224</v>
      </c>
      <c r="H27" s="137" t="s">
        <v>216</v>
      </c>
      <c r="I27" s="137" t="s">
        <v>217</v>
      </c>
      <c r="J27" s="74">
        <v>41203</v>
      </c>
      <c r="K27" s="2">
        <v>639005272</v>
      </c>
      <c r="L27" s="54">
        <v>939</v>
      </c>
      <c r="M27" s="2"/>
    </row>
    <row r="28" spans="2:13" x14ac:dyDescent="0.25">
      <c r="B28" s="121" t="s">
        <v>212</v>
      </c>
      <c r="C28" s="121" t="s">
        <v>213</v>
      </c>
      <c r="D28" s="4" t="s">
        <v>147</v>
      </c>
      <c r="E28" s="4" t="s">
        <v>148</v>
      </c>
      <c r="F28" s="4" t="s">
        <v>148</v>
      </c>
      <c r="G28" s="166" t="s">
        <v>225</v>
      </c>
      <c r="H28" s="137" t="s">
        <v>210</v>
      </c>
      <c r="I28" s="137" t="s">
        <v>211</v>
      </c>
      <c r="J28" s="74">
        <v>41204</v>
      </c>
      <c r="K28" s="2">
        <v>639008877</v>
      </c>
      <c r="L28" s="54">
        <v>514</v>
      </c>
      <c r="M28" s="2"/>
    </row>
    <row r="29" spans="2:13" x14ac:dyDescent="0.25">
      <c r="B29" s="121" t="s">
        <v>210</v>
      </c>
      <c r="C29" s="121" t="s">
        <v>211</v>
      </c>
      <c r="D29" s="4" t="s">
        <v>147</v>
      </c>
      <c r="E29" s="4" t="s">
        <v>148</v>
      </c>
      <c r="F29" s="4" t="s">
        <v>148</v>
      </c>
      <c r="G29" s="166" t="s">
        <v>226</v>
      </c>
      <c r="H29" s="137" t="s">
        <v>214</v>
      </c>
      <c r="I29" s="137" t="s">
        <v>215</v>
      </c>
      <c r="J29" s="74">
        <v>41204</v>
      </c>
      <c r="K29" s="2">
        <v>639010839</v>
      </c>
      <c r="L29" s="54">
        <v>424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2888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195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2" t="s">
        <v>210</v>
      </c>
      <c r="C25" s="122" t="s">
        <v>211</v>
      </c>
      <c r="D25" s="4" t="s">
        <v>147</v>
      </c>
      <c r="E25" s="4" t="s">
        <v>148</v>
      </c>
      <c r="F25" s="4" t="s">
        <v>148</v>
      </c>
      <c r="G25" s="167" t="s">
        <v>222</v>
      </c>
      <c r="H25" s="137" t="s">
        <v>214</v>
      </c>
      <c r="I25" s="137" t="s">
        <v>215</v>
      </c>
      <c r="J25" s="74">
        <v>41202</v>
      </c>
      <c r="K25" s="2">
        <v>638932713</v>
      </c>
      <c r="L25" s="54">
        <v>3014</v>
      </c>
      <c r="M25" s="2"/>
    </row>
    <row r="26" spans="2:13" x14ac:dyDescent="0.25">
      <c r="B26" s="122" t="s">
        <v>212</v>
      </c>
      <c r="C26" s="122" t="s">
        <v>213</v>
      </c>
      <c r="D26" s="4" t="s">
        <v>147</v>
      </c>
      <c r="E26" s="4" t="s">
        <v>148</v>
      </c>
      <c r="F26" s="4" t="s">
        <v>148</v>
      </c>
      <c r="G26" s="167" t="s">
        <v>223</v>
      </c>
      <c r="H26" s="137" t="s">
        <v>210</v>
      </c>
      <c r="I26" s="137" t="s">
        <v>211</v>
      </c>
      <c r="J26" s="74">
        <v>41203</v>
      </c>
      <c r="K26" s="2">
        <v>638932714</v>
      </c>
      <c r="L26" s="54">
        <v>4022</v>
      </c>
      <c r="M26" s="2"/>
    </row>
    <row r="27" spans="2:13" x14ac:dyDescent="0.25">
      <c r="B27" s="122" t="s">
        <v>210</v>
      </c>
      <c r="C27" s="122" t="s">
        <v>211</v>
      </c>
      <c r="D27" s="4" t="s">
        <v>147</v>
      </c>
      <c r="E27" s="4" t="s">
        <v>148</v>
      </c>
      <c r="F27" s="4" t="s">
        <v>148</v>
      </c>
      <c r="G27" s="167" t="s">
        <v>224</v>
      </c>
      <c r="H27" s="137" t="s">
        <v>216</v>
      </c>
      <c r="I27" s="137" t="s">
        <v>217</v>
      </c>
      <c r="J27" s="74">
        <v>41203</v>
      </c>
      <c r="K27" s="2">
        <v>638932715</v>
      </c>
      <c r="L27" s="54">
        <v>521</v>
      </c>
      <c r="M27" s="2"/>
    </row>
    <row r="28" spans="2:13" x14ac:dyDescent="0.25">
      <c r="B28" s="122" t="s">
        <v>212</v>
      </c>
      <c r="C28" s="122" t="s">
        <v>213</v>
      </c>
      <c r="D28" s="4" t="s">
        <v>147</v>
      </c>
      <c r="E28" s="4" t="s">
        <v>148</v>
      </c>
      <c r="F28" s="4" t="s">
        <v>148</v>
      </c>
      <c r="G28" s="167" t="s">
        <v>225</v>
      </c>
      <c r="H28" s="137" t="s">
        <v>210</v>
      </c>
      <c r="I28" s="137" t="s">
        <v>211</v>
      </c>
      <c r="J28" s="74">
        <v>41204</v>
      </c>
      <c r="K28" s="2">
        <v>638932716</v>
      </c>
      <c r="L28" s="54">
        <v>532</v>
      </c>
      <c r="M28" s="2"/>
    </row>
    <row r="29" spans="2:13" x14ac:dyDescent="0.25">
      <c r="B29" s="122" t="s">
        <v>210</v>
      </c>
      <c r="C29" s="122" t="s">
        <v>211</v>
      </c>
      <c r="D29" s="4" t="s">
        <v>147</v>
      </c>
      <c r="E29" s="4" t="s">
        <v>148</v>
      </c>
      <c r="F29" s="4" t="s">
        <v>148</v>
      </c>
      <c r="G29" s="167" t="s">
        <v>226</v>
      </c>
      <c r="H29" s="137" t="s">
        <v>214</v>
      </c>
      <c r="I29" s="137" t="s">
        <v>215</v>
      </c>
      <c r="J29" s="74">
        <v>41204</v>
      </c>
      <c r="K29" s="2">
        <v>638938128</v>
      </c>
      <c r="L29" s="54">
        <v>751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61" t="s">
        <v>93</v>
      </c>
      <c r="L48" s="67">
        <f>SUM(L25:L47)</f>
        <v>8840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140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195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3" t="s">
        <v>210</v>
      </c>
      <c r="C25" s="123" t="s">
        <v>211</v>
      </c>
      <c r="D25" s="4" t="s">
        <v>147</v>
      </c>
      <c r="E25" s="4" t="s">
        <v>148</v>
      </c>
      <c r="F25" s="4" t="s">
        <v>148</v>
      </c>
      <c r="G25" s="168" t="s">
        <v>222</v>
      </c>
      <c r="H25" s="137" t="s">
        <v>214</v>
      </c>
      <c r="I25" s="137" t="s">
        <v>215</v>
      </c>
      <c r="J25" s="74">
        <v>41202</v>
      </c>
      <c r="K25" s="2">
        <v>639067301</v>
      </c>
      <c r="L25" s="54">
        <v>250</v>
      </c>
      <c r="M25" s="2"/>
    </row>
    <row r="26" spans="2:13" x14ac:dyDescent="0.25">
      <c r="B26" s="123" t="s">
        <v>212</v>
      </c>
      <c r="C26" s="123" t="s">
        <v>213</v>
      </c>
      <c r="D26" s="4" t="s">
        <v>147</v>
      </c>
      <c r="E26" s="4" t="s">
        <v>148</v>
      </c>
      <c r="F26" s="4" t="s">
        <v>148</v>
      </c>
      <c r="G26" s="168" t="s">
        <v>223</v>
      </c>
      <c r="H26" s="137" t="s">
        <v>210</v>
      </c>
      <c r="I26" s="137" t="s">
        <v>211</v>
      </c>
      <c r="J26" s="74">
        <v>41203</v>
      </c>
      <c r="K26" s="2">
        <v>639068395</v>
      </c>
      <c r="L26" s="54">
        <v>665</v>
      </c>
      <c r="M26" s="2"/>
    </row>
    <row r="27" spans="2:13" x14ac:dyDescent="0.25">
      <c r="B27" s="123" t="s">
        <v>210</v>
      </c>
      <c r="C27" s="123" t="s">
        <v>211</v>
      </c>
      <c r="D27" s="4" t="s">
        <v>147</v>
      </c>
      <c r="E27" s="4" t="s">
        <v>148</v>
      </c>
      <c r="F27" s="4" t="s">
        <v>148</v>
      </c>
      <c r="G27" s="168" t="s">
        <v>224</v>
      </c>
      <c r="H27" s="137" t="s">
        <v>216</v>
      </c>
      <c r="I27" s="137" t="s">
        <v>217</v>
      </c>
      <c r="J27" s="74">
        <v>41203</v>
      </c>
      <c r="K27" s="2">
        <v>639070125</v>
      </c>
      <c r="L27" s="54">
        <v>3200</v>
      </c>
      <c r="M27" s="2"/>
    </row>
    <row r="28" spans="2:13" x14ac:dyDescent="0.25">
      <c r="B28" s="123" t="s">
        <v>212</v>
      </c>
      <c r="C28" s="123" t="s">
        <v>213</v>
      </c>
      <c r="D28" s="4" t="s">
        <v>147</v>
      </c>
      <c r="E28" s="4" t="s">
        <v>148</v>
      </c>
      <c r="F28" s="4" t="s">
        <v>148</v>
      </c>
      <c r="G28" s="168" t="s">
        <v>225</v>
      </c>
      <c r="H28" s="137" t="s">
        <v>210</v>
      </c>
      <c r="I28" s="137" t="s">
        <v>211</v>
      </c>
      <c r="J28" s="74">
        <v>41204</v>
      </c>
      <c r="K28" s="2">
        <v>639070127</v>
      </c>
      <c r="L28" s="54">
        <v>509</v>
      </c>
      <c r="M28" s="2"/>
    </row>
    <row r="29" spans="2:13" x14ac:dyDescent="0.25">
      <c r="B29" s="123" t="s">
        <v>210</v>
      </c>
      <c r="C29" s="123" t="s">
        <v>211</v>
      </c>
      <c r="D29" s="4" t="s">
        <v>147</v>
      </c>
      <c r="E29" s="4" t="s">
        <v>148</v>
      </c>
      <c r="F29" s="4" t="s">
        <v>148</v>
      </c>
      <c r="G29" s="168" t="s">
        <v>226</v>
      </c>
      <c r="H29" s="137" t="s">
        <v>214</v>
      </c>
      <c r="I29" s="137" t="s">
        <v>215</v>
      </c>
      <c r="J29" s="74">
        <v>41204</v>
      </c>
      <c r="K29" s="2">
        <v>639073249</v>
      </c>
      <c r="L29" s="54">
        <v>848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5472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195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4" t="s">
        <v>210</v>
      </c>
      <c r="C25" s="124" t="s">
        <v>211</v>
      </c>
      <c r="D25" s="4" t="s">
        <v>147</v>
      </c>
      <c r="E25" s="4" t="s">
        <v>148</v>
      </c>
      <c r="F25" s="4" t="s">
        <v>148</v>
      </c>
      <c r="G25" s="169" t="s">
        <v>222</v>
      </c>
      <c r="H25" s="137" t="s">
        <v>214</v>
      </c>
      <c r="I25" s="137" t="s">
        <v>215</v>
      </c>
      <c r="J25" s="74">
        <v>41202</v>
      </c>
      <c r="K25" s="2">
        <v>639056084</v>
      </c>
      <c r="L25" s="54">
        <v>400</v>
      </c>
      <c r="M25" s="2"/>
    </row>
    <row r="26" spans="2:13" x14ac:dyDescent="0.25">
      <c r="B26" s="124" t="s">
        <v>212</v>
      </c>
      <c r="C26" s="124" t="s">
        <v>213</v>
      </c>
      <c r="D26" s="4" t="s">
        <v>147</v>
      </c>
      <c r="E26" s="4" t="s">
        <v>148</v>
      </c>
      <c r="F26" s="4" t="s">
        <v>148</v>
      </c>
      <c r="G26" s="169" t="s">
        <v>223</v>
      </c>
      <c r="H26" s="137" t="s">
        <v>210</v>
      </c>
      <c r="I26" s="137" t="s">
        <v>211</v>
      </c>
      <c r="J26" s="74">
        <v>41203</v>
      </c>
      <c r="K26" s="2">
        <v>639056085</v>
      </c>
      <c r="L26" s="54">
        <v>350</v>
      </c>
      <c r="M26" s="2"/>
    </row>
    <row r="27" spans="2:13" x14ac:dyDescent="0.25">
      <c r="B27" s="124" t="s">
        <v>210</v>
      </c>
      <c r="C27" s="124" t="s">
        <v>211</v>
      </c>
      <c r="D27" s="4" t="s">
        <v>147</v>
      </c>
      <c r="E27" s="4" t="s">
        <v>148</v>
      </c>
      <c r="F27" s="4" t="s">
        <v>148</v>
      </c>
      <c r="G27" s="169" t="s">
        <v>224</v>
      </c>
      <c r="H27" s="137" t="s">
        <v>216</v>
      </c>
      <c r="I27" s="137" t="s">
        <v>217</v>
      </c>
      <c r="J27" s="74">
        <v>41203</v>
      </c>
      <c r="K27" s="2">
        <v>639056334</v>
      </c>
      <c r="L27" s="54">
        <v>320</v>
      </c>
      <c r="M27" s="2"/>
    </row>
    <row r="28" spans="2:13" x14ac:dyDescent="0.25">
      <c r="B28" s="124" t="s">
        <v>212</v>
      </c>
      <c r="C28" s="124" t="s">
        <v>213</v>
      </c>
      <c r="D28" s="4" t="s">
        <v>147</v>
      </c>
      <c r="E28" s="4" t="s">
        <v>148</v>
      </c>
      <c r="F28" s="4" t="s">
        <v>148</v>
      </c>
      <c r="G28" s="169" t="s">
        <v>225</v>
      </c>
      <c r="H28" s="137" t="s">
        <v>210</v>
      </c>
      <c r="I28" s="137" t="s">
        <v>211</v>
      </c>
      <c r="J28" s="74">
        <v>41204</v>
      </c>
      <c r="K28" s="2">
        <v>639056335</v>
      </c>
      <c r="L28" s="54">
        <v>400</v>
      </c>
      <c r="M28" s="2"/>
    </row>
    <row r="29" spans="2:13" x14ac:dyDescent="0.25">
      <c r="B29" s="124" t="s">
        <v>210</v>
      </c>
      <c r="C29" s="124" t="s">
        <v>211</v>
      </c>
      <c r="D29" s="4" t="s">
        <v>147</v>
      </c>
      <c r="E29" s="4" t="s">
        <v>148</v>
      </c>
      <c r="F29" s="4" t="s">
        <v>148</v>
      </c>
      <c r="G29" s="169" t="s">
        <v>226</v>
      </c>
      <c r="H29" s="137" t="s">
        <v>214</v>
      </c>
      <c r="I29" s="137" t="s">
        <v>215</v>
      </c>
      <c r="J29" s="74">
        <v>41204</v>
      </c>
      <c r="K29" s="2">
        <v>639056409</v>
      </c>
      <c r="L29" s="54">
        <v>510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1980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5.71093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194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5" t="s">
        <v>210</v>
      </c>
      <c r="C25" s="125" t="s">
        <v>211</v>
      </c>
      <c r="D25" s="4" t="s">
        <v>147</v>
      </c>
      <c r="E25" s="4" t="s">
        <v>148</v>
      </c>
      <c r="F25" s="4" t="s">
        <v>148</v>
      </c>
      <c r="G25" s="170" t="s">
        <v>222</v>
      </c>
      <c r="H25" s="137" t="s">
        <v>214</v>
      </c>
      <c r="I25" s="137" t="s">
        <v>215</v>
      </c>
      <c r="J25" s="74">
        <v>41202</v>
      </c>
      <c r="K25" s="2">
        <v>638943185</v>
      </c>
      <c r="L25" s="54">
        <v>6518</v>
      </c>
      <c r="M25" s="2"/>
    </row>
    <row r="26" spans="2:13" x14ac:dyDescent="0.25">
      <c r="B26" s="125" t="s">
        <v>212</v>
      </c>
      <c r="C26" s="125" t="s">
        <v>213</v>
      </c>
      <c r="D26" s="4" t="s">
        <v>147</v>
      </c>
      <c r="E26" s="4" t="s">
        <v>148</v>
      </c>
      <c r="F26" s="4" t="s">
        <v>148</v>
      </c>
      <c r="G26" s="170" t="s">
        <v>223</v>
      </c>
      <c r="H26" s="137" t="s">
        <v>210</v>
      </c>
      <c r="I26" s="137" t="s">
        <v>211</v>
      </c>
      <c r="J26" s="74">
        <v>41203</v>
      </c>
      <c r="K26" s="2">
        <v>638958582</v>
      </c>
      <c r="L26" s="54">
        <v>7000</v>
      </c>
      <c r="M26" s="2"/>
    </row>
    <row r="27" spans="2:13" x14ac:dyDescent="0.25">
      <c r="B27" s="125" t="s">
        <v>210</v>
      </c>
      <c r="C27" s="125" t="s">
        <v>211</v>
      </c>
      <c r="D27" s="4" t="s">
        <v>147</v>
      </c>
      <c r="E27" s="4" t="s">
        <v>148</v>
      </c>
      <c r="F27" s="4" t="s">
        <v>148</v>
      </c>
      <c r="G27" s="170" t="s">
        <v>224</v>
      </c>
      <c r="H27" s="137" t="s">
        <v>216</v>
      </c>
      <c r="I27" s="137" t="s">
        <v>217</v>
      </c>
      <c r="J27" s="74">
        <v>41203</v>
      </c>
      <c r="K27" s="2">
        <v>638971336</v>
      </c>
      <c r="L27" s="54">
        <v>7002</v>
      </c>
      <c r="M27" s="2"/>
    </row>
    <row r="28" spans="2:13" x14ac:dyDescent="0.25">
      <c r="B28" s="125" t="s">
        <v>212</v>
      </c>
      <c r="C28" s="125" t="s">
        <v>213</v>
      </c>
      <c r="D28" s="4" t="s">
        <v>147</v>
      </c>
      <c r="E28" s="4" t="s">
        <v>148</v>
      </c>
      <c r="F28" s="4" t="s">
        <v>148</v>
      </c>
      <c r="G28" s="170" t="s">
        <v>225</v>
      </c>
      <c r="H28" s="137" t="s">
        <v>210</v>
      </c>
      <c r="I28" s="137" t="s">
        <v>211</v>
      </c>
      <c r="J28" s="74">
        <v>41204</v>
      </c>
      <c r="K28" s="2">
        <v>638982280</v>
      </c>
      <c r="L28" s="54">
        <v>8059</v>
      </c>
      <c r="M28" s="2"/>
    </row>
    <row r="29" spans="2:13" x14ac:dyDescent="0.25">
      <c r="B29" s="125" t="s">
        <v>210</v>
      </c>
      <c r="C29" s="125" t="s">
        <v>211</v>
      </c>
      <c r="D29" s="4" t="s">
        <v>147</v>
      </c>
      <c r="E29" s="4" t="s">
        <v>148</v>
      </c>
      <c r="F29" s="4" t="s">
        <v>148</v>
      </c>
      <c r="G29" s="170" t="s">
        <v>226</v>
      </c>
      <c r="H29" s="137" t="s">
        <v>214</v>
      </c>
      <c r="I29" s="137" t="s">
        <v>215</v>
      </c>
      <c r="J29" s="74">
        <v>41204</v>
      </c>
      <c r="K29" s="2">
        <v>638988663</v>
      </c>
      <c r="L29" s="54">
        <v>8425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37004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194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6" t="s">
        <v>210</v>
      </c>
      <c r="C25" s="126" t="s">
        <v>211</v>
      </c>
      <c r="D25" s="4" t="s">
        <v>147</v>
      </c>
      <c r="E25" s="4" t="s">
        <v>148</v>
      </c>
      <c r="F25" s="4" t="s">
        <v>148</v>
      </c>
      <c r="G25" s="171" t="s">
        <v>222</v>
      </c>
      <c r="H25" s="137" t="s">
        <v>214</v>
      </c>
      <c r="I25" s="137" t="s">
        <v>215</v>
      </c>
      <c r="J25" s="74">
        <v>41202</v>
      </c>
      <c r="K25" s="2">
        <v>639034566</v>
      </c>
      <c r="L25" s="54">
        <v>8497</v>
      </c>
      <c r="M25" s="2"/>
    </row>
    <row r="26" spans="2:13" x14ac:dyDescent="0.25">
      <c r="B26" s="126" t="s">
        <v>212</v>
      </c>
      <c r="C26" s="126" t="s">
        <v>213</v>
      </c>
      <c r="D26" s="4" t="s">
        <v>147</v>
      </c>
      <c r="E26" s="4" t="s">
        <v>148</v>
      </c>
      <c r="F26" s="4" t="s">
        <v>148</v>
      </c>
      <c r="G26" s="171" t="s">
        <v>223</v>
      </c>
      <c r="H26" s="137" t="s">
        <v>210</v>
      </c>
      <c r="I26" s="137" t="s">
        <v>211</v>
      </c>
      <c r="J26" s="74">
        <v>41203</v>
      </c>
      <c r="K26" s="2">
        <v>639034567</v>
      </c>
      <c r="L26" s="54">
        <v>3898</v>
      </c>
      <c r="M26" s="2"/>
    </row>
    <row r="27" spans="2:13" x14ac:dyDescent="0.25">
      <c r="B27" s="126" t="s">
        <v>210</v>
      </c>
      <c r="C27" s="126" t="s">
        <v>211</v>
      </c>
      <c r="D27" s="4" t="s">
        <v>147</v>
      </c>
      <c r="E27" s="4" t="s">
        <v>148</v>
      </c>
      <c r="F27" s="4" t="s">
        <v>148</v>
      </c>
      <c r="G27" s="171" t="s">
        <v>224</v>
      </c>
      <c r="H27" s="137" t="s">
        <v>216</v>
      </c>
      <c r="I27" s="137" t="s">
        <v>217</v>
      </c>
      <c r="J27" s="74">
        <v>41203</v>
      </c>
      <c r="K27" s="2">
        <v>639034568</v>
      </c>
      <c r="L27" s="54">
        <v>3403</v>
      </c>
      <c r="M27" s="2"/>
    </row>
    <row r="28" spans="2:13" x14ac:dyDescent="0.25">
      <c r="B28" s="126" t="s">
        <v>212</v>
      </c>
      <c r="C28" s="126" t="s">
        <v>213</v>
      </c>
      <c r="D28" s="4" t="s">
        <v>147</v>
      </c>
      <c r="E28" s="4" t="s">
        <v>148</v>
      </c>
      <c r="F28" s="4" t="s">
        <v>148</v>
      </c>
      <c r="G28" s="171" t="s">
        <v>225</v>
      </c>
      <c r="H28" s="137" t="s">
        <v>210</v>
      </c>
      <c r="I28" s="137" t="s">
        <v>211</v>
      </c>
      <c r="J28" s="74">
        <v>41204</v>
      </c>
      <c r="K28" s="2">
        <v>639034569</v>
      </c>
      <c r="L28" s="54">
        <v>4509</v>
      </c>
      <c r="M28" s="2"/>
    </row>
    <row r="29" spans="2:13" x14ac:dyDescent="0.25">
      <c r="B29" s="126" t="s">
        <v>210</v>
      </c>
      <c r="C29" s="126" t="s">
        <v>211</v>
      </c>
      <c r="D29" s="4" t="s">
        <v>147</v>
      </c>
      <c r="E29" s="4" t="s">
        <v>148</v>
      </c>
      <c r="F29" s="4" t="s">
        <v>148</v>
      </c>
      <c r="G29" s="171" t="s">
        <v>226</v>
      </c>
      <c r="H29" s="137" t="s">
        <v>214</v>
      </c>
      <c r="I29" s="137" t="s">
        <v>215</v>
      </c>
      <c r="J29" s="74">
        <v>41204</v>
      </c>
      <c r="K29" s="2">
        <v>639034570</v>
      </c>
      <c r="L29" s="54">
        <v>4004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24311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9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194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7" t="s">
        <v>210</v>
      </c>
      <c r="C25" s="127" t="s">
        <v>211</v>
      </c>
      <c r="D25" s="4" t="s">
        <v>147</v>
      </c>
      <c r="E25" s="4" t="s">
        <v>148</v>
      </c>
      <c r="F25" s="4" t="s">
        <v>148</v>
      </c>
      <c r="G25" s="172" t="s">
        <v>222</v>
      </c>
      <c r="H25" s="137" t="s">
        <v>214</v>
      </c>
      <c r="I25" s="137" t="s">
        <v>215</v>
      </c>
      <c r="J25" s="74">
        <v>41202</v>
      </c>
      <c r="K25" s="2">
        <v>639021832</v>
      </c>
      <c r="L25" s="54">
        <v>2504</v>
      </c>
      <c r="M25" s="2"/>
    </row>
    <row r="26" spans="2:13" x14ac:dyDescent="0.25">
      <c r="B26" s="127" t="s">
        <v>212</v>
      </c>
      <c r="C26" s="127" t="s">
        <v>213</v>
      </c>
      <c r="D26" s="4" t="s">
        <v>147</v>
      </c>
      <c r="E26" s="4" t="s">
        <v>148</v>
      </c>
      <c r="F26" s="4" t="s">
        <v>148</v>
      </c>
      <c r="G26" s="172" t="s">
        <v>223</v>
      </c>
      <c r="H26" s="137" t="s">
        <v>210</v>
      </c>
      <c r="I26" s="137" t="s">
        <v>211</v>
      </c>
      <c r="J26" s="74">
        <v>41203</v>
      </c>
      <c r="K26" s="2">
        <v>639022650</v>
      </c>
      <c r="L26" s="54">
        <v>8354</v>
      </c>
      <c r="M26" s="2"/>
    </row>
    <row r="27" spans="2:13" x14ac:dyDescent="0.25">
      <c r="B27" s="127" t="s">
        <v>210</v>
      </c>
      <c r="C27" s="127" t="s">
        <v>211</v>
      </c>
      <c r="D27" s="4" t="s">
        <v>147</v>
      </c>
      <c r="E27" s="4" t="s">
        <v>148</v>
      </c>
      <c r="F27" s="4" t="s">
        <v>148</v>
      </c>
      <c r="G27" s="172" t="s">
        <v>224</v>
      </c>
      <c r="H27" s="137" t="s">
        <v>216</v>
      </c>
      <c r="I27" s="137" t="s">
        <v>217</v>
      </c>
      <c r="J27" s="74">
        <v>41203</v>
      </c>
      <c r="K27" s="2">
        <v>639023607</v>
      </c>
      <c r="L27" s="54">
        <v>8391</v>
      </c>
      <c r="M27" s="2"/>
    </row>
    <row r="28" spans="2:13" x14ac:dyDescent="0.25">
      <c r="B28" s="127" t="s">
        <v>212</v>
      </c>
      <c r="C28" s="127" t="s">
        <v>213</v>
      </c>
      <c r="D28" s="4" t="s">
        <v>147</v>
      </c>
      <c r="E28" s="4" t="s">
        <v>148</v>
      </c>
      <c r="F28" s="4" t="s">
        <v>148</v>
      </c>
      <c r="G28" s="172" t="s">
        <v>225</v>
      </c>
      <c r="H28" s="137" t="s">
        <v>210</v>
      </c>
      <c r="I28" s="137" t="s">
        <v>211</v>
      </c>
      <c r="J28" s="74">
        <v>41204</v>
      </c>
      <c r="K28" s="2">
        <v>639024423</v>
      </c>
      <c r="L28" s="54">
        <v>2095</v>
      </c>
      <c r="M28" s="2"/>
    </row>
    <row r="29" spans="2:13" x14ac:dyDescent="0.25">
      <c r="B29" s="127" t="s">
        <v>210</v>
      </c>
      <c r="C29" s="127" t="s">
        <v>211</v>
      </c>
      <c r="D29" s="4" t="s">
        <v>147</v>
      </c>
      <c r="E29" s="4" t="s">
        <v>148</v>
      </c>
      <c r="F29" s="4" t="s">
        <v>148</v>
      </c>
      <c r="G29" s="172" t="s">
        <v>226</v>
      </c>
      <c r="H29" s="137" t="s">
        <v>214</v>
      </c>
      <c r="I29" s="137" t="s">
        <v>215</v>
      </c>
      <c r="J29" s="74">
        <v>41204</v>
      </c>
      <c r="K29" s="2">
        <v>639024424</v>
      </c>
      <c r="L29" s="54">
        <v>5286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2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26630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42578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194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8" t="s">
        <v>210</v>
      </c>
      <c r="C25" s="128" t="s">
        <v>211</v>
      </c>
      <c r="D25" s="4" t="s">
        <v>147</v>
      </c>
      <c r="E25" s="4" t="s">
        <v>148</v>
      </c>
      <c r="F25" s="4" t="s">
        <v>148</v>
      </c>
      <c r="G25" s="173" t="s">
        <v>222</v>
      </c>
      <c r="H25" s="137" t="s">
        <v>214</v>
      </c>
      <c r="I25" s="137" t="s">
        <v>215</v>
      </c>
      <c r="J25" s="74">
        <v>41202</v>
      </c>
      <c r="K25" s="2">
        <v>638995487</v>
      </c>
      <c r="L25" s="54">
        <v>1002</v>
      </c>
      <c r="M25" s="2"/>
    </row>
    <row r="26" spans="2:13" x14ac:dyDescent="0.25">
      <c r="B26" s="128" t="s">
        <v>212</v>
      </c>
      <c r="C26" s="128" t="s">
        <v>213</v>
      </c>
      <c r="D26" s="4" t="s">
        <v>147</v>
      </c>
      <c r="E26" s="4" t="s">
        <v>148</v>
      </c>
      <c r="F26" s="4" t="s">
        <v>148</v>
      </c>
      <c r="G26" s="173" t="s">
        <v>223</v>
      </c>
      <c r="H26" s="137" t="s">
        <v>210</v>
      </c>
      <c r="I26" s="137" t="s">
        <v>211</v>
      </c>
      <c r="J26" s="74">
        <v>41203</v>
      </c>
      <c r="K26" s="2">
        <v>638995489</v>
      </c>
      <c r="L26" s="54">
        <v>7611</v>
      </c>
      <c r="M26" s="2"/>
    </row>
    <row r="27" spans="2:13" x14ac:dyDescent="0.25">
      <c r="B27" s="128" t="s">
        <v>210</v>
      </c>
      <c r="C27" s="128" t="s">
        <v>211</v>
      </c>
      <c r="D27" s="4" t="s">
        <v>147</v>
      </c>
      <c r="E27" s="4" t="s">
        <v>148</v>
      </c>
      <c r="F27" s="4" t="s">
        <v>148</v>
      </c>
      <c r="G27" s="173" t="s">
        <v>224</v>
      </c>
      <c r="H27" s="137" t="s">
        <v>216</v>
      </c>
      <c r="I27" s="137" t="s">
        <v>217</v>
      </c>
      <c r="J27" s="74">
        <v>41203</v>
      </c>
      <c r="K27" s="2">
        <v>639005323</v>
      </c>
      <c r="L27" s="54">
        <v>3400</v>
      </c>
      <c r="M27" s="2"/>
    </row>
    <row r="28" spans="2:13" x14ac:dyDescent="0.25">
      <c r="B28" s="128" t="s">
        <v>212</v>
      </c>
      <c r="C28" s="128" t="s">
        <v>213</v>
      </c>
      <c r="D28" s="4" t="s">
        <v>147</v>
      </c>
      <c r="E28" s="4" t="s">
        <v>148</v>
      </c>
      <c r="F28" s="4" t="s">
        <v>148</v>
      </c>
      <c r="G28" s="173" t="s">
        <v>225</v>
      </c>
      <c r="H28" s="137" t="s">
        <v>210</v>
      </c>
      <c r="I28" s="137" t="s">
        <v>211</v>
      </c>
      <c r="J28" s="74">
        <v>41204</v>
      </c>
      <c r="K28" s="2">
        <v>639005401</v>
      </c>
      <c r="L28" s="54">
        <v>4997</v>
      </c>
      <c r="M28" s="2"/>
    </row>
    <row r="29" spans="2:13" x14ac:dyDescent="0.25">
      <c r="B29" s="128" t="s">
        <v>210</v>
      </c>
      <c r="C29" s="128" t="s">
        <v>211</v>
      </c>
      <c r="D29" s="4" t="s">
        <v>147</v>
      </c>
      <c r="E29" s="4" t="s">
        <v>148</v>
      </c>
      <c r="F29" s="4" t="s">
        <v>148</v>
      </c>
      <c r="G29" s="173" t="s">
        <v>226</v>
      </c>
      <c r="H29" s="137" t="s">
        <v>214</v>
      </c>
      <c r="I29" s="137" t="s">
        <v>215</v>
      </c>
      <c r="J29" s="74">
        <v>41204</v>
      </c>
      <c r="K29" s="2">
        <v>639008989</v>
      </c>
      <c r="L29" s="54">
        <v>4219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21229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192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29" t="s">
        <v>210</v>
      </c>
      <c r="C25" s="129" t="s">
        <v>211</v>
      </c>
      <c r="D25" s="4" t="s">
        <v>147</v>
      </c>
      <c r="E25" s="4" t="s">
        <v>148</v>
      </c>
      <c r="F25" s="4" t="s">
        <v>148</v>
      </c>
      <c r="G25" s="174" t="s">
        <v>222</v>
      </c>
      <c r="H25" s="137" t="s">
        <v>214</v>
      </c>
      <c r="I25" s="137" t="s">
        <v>215</v>
      </c>
      <c r="J25" s="74">
        <v>41202</v>
      </c>
      <c r="K25" s="2">
        <v>639012979</v>
      </c>
      <c r="L25" s="54">
        <v>7462</v>
      </c>
      <c r="M25" s="2"/>
    </row>
    <row r="26" spans="2:13" x14ac:dyDescent="0.25">
      <c r="B26" s="129" t="s">
        <v>212</v>
      </c>
      <c r="C26" s="129" t="s">
        <v>213</v>
      </c>
      <c r="D26" s="4" t="s">
        <v>147</v>
      </c>
      <c r="E26" s="4" t="s">
        <v>148</v>
      </c>
      <c r="F26" s="4" t="s">
        <v>148</v>
      </c>
      <c r="G26" s="174" t="s">
        <v>223</v>
      </c>
      <c r="H26" s="137" t="s">
        <v>210</v>
      </c>
      <c r="I26" s="137" t="s">
        <v>211</v>
      </c>
      <c r="J26" s="74">
        <v>41203</v>
      </c>
      <c r="K26" s="2">
        <v>639019061</v>
      </c>
      <c r="L26" s="54">
        <v>7407</v>
      </c>
      <c r="M26" s="2"/>
    </row>
    <row r="27" spans="2:13" x14ac:dyDescent="0.25">
      <c r="B27" s="129" t="s">
        <v>210</v>
      </c>
      <c r="C27" s="129" t="s">
        <v>211</v>
      </c>
      <c r="D27" s="4" t="s">
        <v>147</v>
      </c>
      <c r="E27" s="4" t="s">
        <v>148</v>
      </c>
      <c r="F27" s="4" t="s">
        <v>148</v>
      </c>
      <c r="G27" s="174" t="s">
        <v>224</v>
      </c>
      <c r="H27" s="137" t="s">
        <v>216</v>
      </c>
      <c r="I27" s="137" t="s">
        <v>217</v>
      </c>
      <c r="J27" s="74">
        <v>41203</v>
      </c>
      <c r="K27" s="2">
        <v>639035823</v>
      </c>
      <c r="L27" s="54">
        <v>6802</v>
      </c>
      <c r="M27" s="2"/>
    </row>
    <row r="28" spans="2:13" x14ac:dyDescent="0.25">
      <c r="B28" s="129" t="s">
        <v>212</v>
      </c>
      <c r="C28" s="129" t="s">
        <v>213</v>
      </c>
      <c r="D28" s="4" t="s">
        <v>147</v>
      </c>
      <c r="E28" s="4" t="s">
        <v>148</v>
      </c>
      <c r="F28" s="4" t="s">
        <v>148</v>
      </c>
      <c r="G28" s="174" t="s">
        <v>225</v>
      </c>
      <c r="H28" s="137" t="s">
        <v>210</v>
      </c>
      <c r="I28" s="137" t="s">
        <v>211</v>
      </c>
      <c r="J28" s="74">
        <v>41204</v>
      </c>
      <c r="K28" s="2">
        <v>639036912</v>
      </c>
      <c r="L28" s="54">
        <v>5896</v>
      </c>
      <c r="M28" s="2"/>
    </row>
    <row r="29" spans="2:13" x14ac:dyDescent="0.25">
      <c r="B29" s="129" t="s">
        <v>210</v>
      </c>
      <c r="C29" s="129" t="s">
        <v>211</v>
      </c>
      <c r="D29" s="4" t="s">
        <v>147</v>
      </c>
      <c r="E29" s="4" t="s">
        <v>148</v>
      </c>
      <c r="F29" s="4" t="s">
        <v>148</v>
      </c>
      <c r="G29" s="174" t="s">
        <v>226</v>
      </c>
      <c r="H29" s="137" t="s">
        <v>214</v>
      </c>
      <c r="I29" s="137" t="s">
        <v>215</v>
      </c>
      <c r="J29" s="74">
        <v>41204</v>
      </c>
      <c r="K29" s="2">
        <v>639036916</v>
      </c>
      <c r="L29" s="54">
        <v>1201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28768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7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193</v>
      </c>
      <c r="K6" s="42" t="s">
        <v>192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0" t="s">
        <v>210</v>
      </c>
      <c r="C25" s="130" t="s">
        <v>211</v>
      </c>
      <c r="D25" s="4" t="s">
        <v>147</v>
      </c>
      <c r="E25" s="4" t="s">
        <v>148</v>
      </c>
      <c r="F25" s="4" t="s">
        <v>148</v>
      </c>
      <c r="G25" s="175" t="s">
        <v>222</v>
      </c>
      <c r="H25" s="137" t="s">
        <v>214</v>
      </c>
      <c r="I25" s="137" t="s">
        <v>215</v>
      </c>
      <c r="J25" s="74">
        <v>41202</v>
      </c>
      <c r="K25" s="2">
        <v>638981434</v>
      </c>
      <c r="L25" s="54">
        <v>8443</v>
      </c>
      <c r="M25" s="2"/>
    </row>
    <row r="26" spans="2:13" x14ac:dyDescent="0.25">
      <c r="B26" s="130" t="s">
        <v>212</v>
      </c>
      <c r="C26" s="130" t="s">
        <v>213</v>
      </c>
      <c r="D26" s="4" t="s">
        <v>147</v>
      </c>
      <c r="E26" s="4" t="s">
        <v>148</v>
      </c>
      <c r="F26" s="4" t="s">
        <v>148</v>
      </c>
      <c r="G26" s="175" t="s">
        <v>223</v>
      </c>
      <c r="H26" s="137" t="s">
        <v>210</v>
      </c>
      <c r="I26" s="137" t="s">
        <v>211</v>
      </c>
      <c r="J26" s="74">
        <v>41203</v>
      </c>
      <c r="K26" s="2">
        <v>638981435</v>
      </c>
      <c r="L26" s="54">
        <v>8536</v>
      </c>
      <c r="M26" s="2"/>
    </row>
    <row r="27" spans="2:13" x14ac:dyDescent="0.25">
      <c r="B27" s="130" t="s">
        <v>210</v>
      </c>
      <c r="C27" s="130" t="s">
        <v>211</v>
      </c>
      <c r="D27" s="4" t="s">
        <v>147</v>
      </c>
      <c r="E27" s="4" t="s">
        <v>148</v>
      </c>
      <c r="F27" s="4" t="s">
        <v>148</v>
      </c>
      <c r="G27" s="175" t="s">
        <v>224</v>
      </c>
      <c r="H27" s="137" t="s">
        <v>216</v>
      </c>
      <c r="I27" s="137" t="s">
        <v>217</v>
      </c>
      <c r="J27" s="74">
        <v>41203</v>
      </c>
      <c r="K27" s="2">
        <v>638981436</v>
      </c>
      <c r="L27" s="54">
        <v>7540</v>
      </c>
      <c r="M27" s="2"/>
    </row>
    <row r="28" spans="2:13" x14ac:dyDescent="0.25">
      <c r="B28" s="130" t="s">
        <v>212</v>
      </c>
      <c r="C28" s="130" t="s">
        <v>213</v>
      </c>
      <c r="D28" s="4" t="s">
        <v>147</v>
      </c>
      <c r="E28" s="4" t="s">
        <v>148</v>
      </c>
      <c r="F28" s="4" t="s">
        <v>148</v>
      </c>
      <c r="G28" s="175" t="s">
        <v>225</v>
      </c>
      <c r="H28" s="137" t="s">
        <v>210</v>
      </c>
      <c r="I28" s="137" t="s">
        <v>211</v>
      </c>
      <c r="J28" s="74">
        <v>41204</v>
      </c>
      <c r="K28" s="2">
        <v>638981437</v>
      </c>
      <c r="L28" s="54">
        <v>5026</v>
      </c>
      <c r="M28" s="2"/>
    </row>
    <row r="29" spans="2:13" x14ac:dyDescent="0.25">
      <c r="B29" s="130" t="s">
        <v>210</v>
      </c>
      <c r="C29" s="130" t="s">
        <v>211</v>
      </c>
      <c r="D29" s="4" t="s">
        <v>147</v>
      </c>
      <c r="E29" s="4" t="s">
        <v>148</v>
      </c>
      <c r="F29" s="4" t="s">
        <v>148</v>
      </c>
      <c r="G29" s="175" t="s">
        <v>226</v>
      </c>
      <c r="H29" s="137" t="s">
        <v>214</v>
      </c>
      <c r="I29" s="137" t="s">
        <v>215</v>
      </c>
      <c r="J29" s="74">
        <v>41204</v>
      </c>
      <c r="K29" s="2">
        <v>638981439</v>
      </c>
      <c r="L29" s="54">
        <v>4030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33575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J20" sqref="C20:J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191</v>
      </c>
      <c r="K7" s="42" t="s">
        <v>209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86" t="s">
        <v>210</v>
      </c>
      <c r="D20" s="86" t="s">
        <v>211</v>
      </c>
      <c r="E20" s="4" t="s">
        <v>147</v>
      </c>
      <c r="F20" s="4" t="s">
        <v>148</v>
      </c>
      <c r="G20" s="4" t="s">
        <v>149</v>
      </c>
      <c r="H20" s="141" t="s">
        <v>222</v>
      </c>
      <c r="I20" s="138" t="s">
        <v>218</v>
      </c>
      <c r="J20" s="138" t="s">
        <v>219</v>
      </c>
      <c r="K20" s="2">
        <v>639014711</v>
      </c>
      <c r="L20" s="54">
        <v>4530</v>
      </c>
      <c r="M20" s="2"/>
    </row>
    <row r="21" spans="2:13" x14ac:dyDescent="0.25">
      <c r="B21" s="74">
        <v>41203</v>
      </c>
      <c r="C21" s="86" t="s">
        <v>212</v>
      </c>
      <c r="D21" s="86" t="s">
        <v>213</v>
      </c>
      <c r="E21" s="4" t="s">
        <v>147</v>
      </c>
      <c r="F21" s="4" t="s">
        <v>148</v>
      </c>
      <c r="G21" s="4" t="s">
        <v>173</v>
      </c>
      <c r="H21" s="141" t="s">
        <v>223</v>
      </c>
      <c r="I21" s="138" t="s">
        <v>220</v>
      </c>
      <c r="J21" s="138" t="s">
        <v>221</v>
      </c>
      <c r="K21" s="2">
        <v>639014712</v>
      </c>
      <c r="L21" s="54">
        <v>8159</v>
      </c>
      <c r="M21" s="2"/>
    </row>
    <row r="22" spans="2:13" x14ac:dyDescent="0.25">
      <c r="B22" s="74">
        <v>41203</v>
      </c>
      <c r="C22" s="86" t="s">
        <v>210</v>
      </c>
      <c r="D22" s="86" t="s">
        <v>211</v>
      </c>
      <c r="E22" s="4" t="s">
        <v>147</v>
      </c>
      <c r="F22" s="4" t="s">
        <v>148</v>
      </c>
      <c r="G22" s="4" t="s">
        <v>173</v>
      </c>
      <c r="H22" s="141" t="s">
        <v>224</v>
      </c>
      <c r="I22" s="138" t="s">
        <v>214</v>
      </c>
      <c r="J22" s="138" t="s">
        <v>215</v>
      </c>
      <c r="K22" s="2">
        <v>639015268</v>
      </c>
      <c r="L22" s="54">
        <v>5033</v>
      </c>
      <c r="M22" s="2"/>
    </row>
    <row r="23" spans="2:13" x14ac:dyDescent="0.25">
      <c r="B23" s="74">
        <v>41204</v>
      </c>
      <c r="C23" s="86" t="s">
        <v>212</v>
      </c>
      <c r="D23" s="86" t="s">
        <v>213</v>
      </c>
      <c r="E23" s="4" t="s">
        <v>147</v>
      </c>
      <c r="F23" s="4" t="s">
        <v>148</v>
      </c>
      <c r="G23" s="4" t="s">
        <v>166</v>
      </c>
      <c r="H23" s="141" t="s">
        <v>225</v>
      </c>
      <c r="I23" s="138" t="s">
        <v>210</v>
      </c>
      <c r="J23" s="138" t="s">
        <v>211</v>
      </c>
      <c r="K23" s="2">
        <v>639015269</v>
      </c>
      <c r="L23" s="54">
        <v>4212</v>
      </c>
      <c r="M23" s="2"/>
    </row>
    <row r="24" spans="2:13" x14ac:dyDescent="0.25">
      <c r="B24" s="74">
        <v>41204</v>
      </c>
      <c r="C24" s="86" t="s">
        <v>210</v>
      </c>
      <c r="D24" s="86" t="s">
        <v>211</v>
      </c>
      <c r="E24" s="4" t="s">
        <v>147</v>
      </c>
      <c r="F24" s="4" t="s">
        <v>148</v>
      </c>
      <c r="G24" s="4" t="s">
        <v>149</v>
      </c>
      <c r="H24" s="141" t="s">
        <v>226</v>
      </c>
      <c r="I24" s="138" t="s">
        <v>216</v>
      </c>
      <c r="J24" s="138" t="s">
        <v>217</v>
      </c>
      <c r="K24" s="2">
        <v>639015270</v>
      </c>
      <c r="L24" s="54">
        <v>2505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54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54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54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54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54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54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54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54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54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54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54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54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54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54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54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54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54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54"/>
      <c r="M42" s="2"/>
    </row>
    <row r="43" spans="2:13" ht="15.75" thickBot="1" x14ac:dyDescent="0.3">
      <c r="K43" s="46" t="s">
        <v>93</v>
      </c>
      <c r="L43" s="64">
        <f>SUM(L20:L42)</f>
        <v>24439</v>
      </c>
      <c r="M43" s="48"/>
    </row>
    <row r="45" spans="2:13" x14ac:dyDescent="0.25">
      <c r="B45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7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1" t="s">
        <v>210</v>
      </c>
      <c r="C25" s="131" t="s">
        <v>211</v>
      </c>
      <c r="D25" s="4" t="s">
        <v>147</v>
      </c>
      <c r="E25" s="4" t="s">
        <v>148</v>
      </c>
      <c r="F25" s="4" t="s">
        <v>148</v>
      </c>
      <c r="G25" s="176" t="s">
        <v>222</v>
      </c>
      <c r="H25" s="137" t="s">
        <v>214</v>
      </c>
      <c r="I25" s="137" t="s">
        <v>215</v>
      </c>
      <c r="J25" s="74">
        <v>41202</v>
      </c>
      <c r="K25" s="2">
        <v>638958527</v>
      </c>
      <c r="L25" s="54">
        <v>5300</v>
      </c>
      <c r="M25" s="2"/>
    </row>
    <row r="26" spans="2:13" x14ac:dyDescent="0.25">
      <c r="B26" s="131" t="s">
        <v>212</v>
      </c>
      <c r="C26" s="131" t="s">
        <v>213</v>
      </c>
      <c r="D26" s="4" t="s">
        <v>147</v>
      </c>
      <c r="E26" s="4" t="s">
        <v>148</v>
      </c>
      <c r="F26" s="4" t="s">
        <v>148</v>
      </c>
      <c r="G26" s="176" t="s">
        <v>223</v>
      </c>
      <c r="H26" s="137" t="s">
        <v>210</v>
      </c>
      <c r="I26" s="137" t="s">
        <v>211</v>
      </c>
      <c r="J26" s="74">
        <v>41203</v>
      </c>
      <c r="K26" s="2">
        <v>638961963</v>
      </c>
      <c r="L26" s="54">
        <v>8306</v>
      </c>
      <c r="M26" s="2"/>
    </row>
    <row r="27" spans="2:13" x14ac:dyDescent="0.25">
      <c r="B27" s="131" t="s">
        <v>210</v>
      </c>
      <c r="C27" s="131" t="s">
        <v>211</v>
      </c>
      <c r="D27" s="4" t="s">
        <v>147</v>
      </c>
      <c r="E27" s="4" t="s">
        <v>148</v>
      </c>
      <c r="F27" s="4" t="s">
        <v>148</v>
      </c>
      <c r="G27" s="176" t="s">
        <v>224</v>
      </c>
      <c r="H27" s="137" t="s">
        <v>216</v>
      </c>
      <c r="I27" s="137" t="s">
        <v>217</v>
      </c>
      <c r="J27" s="74">
        <v>41203</v>
      </c>
      <c r="K27" s="2">
        <v>638962268</v>
      </c>
      <c r="L27" s="54">
        <v>8307</v>
      </c>
      <c r="M27" s="2"/>
    </row>
    <row r="28" spans="2:13" x14ac:dyDescent="0.25">
      <c r="B28" s="131" t="s">
        <v>212</v>
      </c>
      <c r="C28" s="131" t="s">
        <v>213</v>
      </c>
      <c r="D28" s="4" t="s">
        <v>147</v>
      </c>
      <c r="E28" s="4" t="s">
        <v>148</v>
      </c>
      <c r="F28" s="4" t="s">
        <v>148</v>
      </c>
      <c r="G28" s="176" t="s">
        <v>225</v>
      </c>
      <c r="H28" s="137" t="s">
        <v>210</v>
      </c>
      <c r="I28" s="137" t="s">
        <v>211</v>
      </c>
      <c r="J28" s="74">
        <v>41204</v>
      </c>
      <c r="K28" s="2">
        <v>638962579</v>
      </c>
      <c r="L28" s="54">
        <v>3199</v>
      </c>
      <c r="M28" s="2"/>
    </row>
    <row r="29" spans="2:13" x14ac:dyDescent="0.25">
      <c r="B29" s="131" t="s">
        <v>210</v>
      </c>
      <c r="C29" s="131" t="s">
        <v>211</v>
      </c>
      <c r="D29" s="4" t="s">
        <v>147</v>
      </c>
      <c r="E29" s="4" t="s">
        <v>148</v>
      </c>
      <c r="F29" s="4" t="s">
        <v>148</v>
      </c>
      <c r="G29" s="176" t="s">
        <v>226</v>
      </c>
      <c r="H29" s="137" t="s">
        <v>214</v>
      </c>
      <c r="I29" s="137" t="s">
        <v>215</v>
      </c>
      <c r="J29" s="74">
        <v>41204</v>
      </c>
      <c r="K29" s="2">
        <v>638962580</v>
      </c>
      <c r="L29" s="54">
        <v>2501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2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27613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57031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192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2" t="s">
        <v>210</v>
      </c>
      <c r="C25" s="132" t="s">
        <v>211</v>
      </c>
      <c r="D25" s="4" t="s">
        <v>147</v>
      </c>
      <c r="E25" s="4" t="s">
        <v>148</v>
      </c>
      <c r="F25" s="4" t="s">
        <v>148</v>
      </c>
      <c r="G25" s="177" t="s">
        <v>222</v>
      </c>
      <c r="H25" s="137" t="s">
        <v>214</v>
      </c>
      <c r="I25" s="137" t="s">
        <v>215</v>
      </c>
      <c r="J25" s="74">
        <v>41202</v>
      </c>
      <c r="K25" s="2">
        <v>638946306</v>
      </c>
      <c r="L25" s="54">
        <v>3261</v>
      </c>
      <c r="M25" s="2"/>
    </row>
    <row r="26" spans="2:13" x14ac:dyDescent="0.25">
      <c r="B26" s="132" t="s">
        <v>212</v>
      </c>
      <c r="C26" s="132" t="s">
        <v>213</v>
      </c>
      <c r="D26" s="4" t="s">
        <v>147</v>
      </c>
      <c r="E26" s="4" t="s">
        <v>148</v>
      </c>
      <c r="F26" s="4" t="s">
        <v>148</v>
      </c>
      <c r="G26" s="177" t="s">
        <v>223</v>
      </c>
      <c r="H26" s="137" t="s">
        <v>210</v>
      </c>
      <c r="I26" s="137" t="s">
        <v>211</v>
      </c>
      <c r="J26" s="74">
        <v>41203</v>
      </c>
      <c r="K26" s="2">
        <v>638946307</v>
      </c>
      <c r="L26" s="54">
        <v>8530</v>
      </c>
      <c r="M26" s="2"/>
    </row>
    <row r="27" spans="2:13" x14ac:dyDescent="0.25">
      <c r="B27" s="132" t="s">
        <v>210</v>
      </c>
      <c r="C27" s="132" t="s">
        <v>211</v>
      </c>
      <c r="D27" s="4" t="s">
        <v>147</v>
      </c>
      <c r="E27" s="4" t="s">
        <v>148</v>
      </c>
      <c r="F27" s="4" t="s">
        <v>148</v>
      </c>
      <c r="G27" s="177" t="s">
        <v>224</v>
      </c>
      <c r="H27" s="137" t="s">
        <v>216</v>
      </c>
      <c r="I27" s="137" t="s">
        <v>217</v>
      </c>
      <c r="J27" s="74">
        <v>41203</v>
      </c>
      <c r="K27" s="2">
        <v>638948181</v>
      </c>
      <c r="L27" s="54">
        <v>1004</v>
      </c>
      <c r="M27" s="2"/>
    </row>
    <row r="28" spans="2:13" x14ac:dyDescent="0.25">
      <c r="B28" s="132" t="s">
        <v>212</v>
      </c>
      <c r="C28" s="132" t="s">
        <v>213</v>
      </c>
      <c r="D28" s="4" t="s">
        <v>147</v>
      </c>
      <c r="E28" s="4" t="s">
        <v>148</v>
      </c>
      <c r="F28" s="4" t="s">
        <v>148</v>
      </c>
      <c r="G28" s="177" t="s">
        <v>225</v>
      </c>
      <c r="H28" s="137" t="s">
        <v>210</v>
      </c>
      <c r="I28" s="137" t="s">
        <v>211</v>
      </c>
      <c r="J28" s="74">
        <v>41204</v>
      </c>
      <c r="K28" s="2">
        <v>638948754</v>
      </c>
      <c r="L28" s="54">
        <v>2104</v>
      </c>
      <c r="M28" s="2"/>
    </row>
    <row r="29" spans="2:13" x14ac:dyDescent="0.25">
      <c r="B29" s="132" t="s">
        <v>210</v>
      </c>
      <c r="C29" s="132" t="s">
        <v>211</v>
      </c>
      <c r="D29" s="4" t="s">
        <v>147</v>
      </c>
      <c r="E29" s="4" t="s">
        <v>148</v>
      </c>
      <c r="F29" s="4" t="s">
        <v>148</v>
      </c>
      <c r="G29" s="177" t="s">
        <v>226</v>
      </c>
      <c r="H29" s="137" t="s">
        <v>214</v>
      </c>
      <c r="I29" s="137" t="s">
        <v>215</v>
      </c>
      <c r="J29" s="74">
        <v>41204</v>
      </c>
      <c r="K29" s="2">
        <v>638948755</v>
      </c>
      <c r="L29" s="54">
        <v>2504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17403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7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191</v>
      </c>
      <c r="K6" s="42" t="s">
        <v>190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3" t="s">
        <v>210</v>
      </c>
      <c r="C25" s="133" t="s">
        <v>211</v>
      </c>
      <c r="D25" s="4" t="s">
        <v>147</v>
      </c>
      <c r="E25" s="4" t="s">
        <v>148</v>
      </c>
      <c r="F25" s="4" t="s">
        <v>148</v>
      </c>
      <c r="G25" s="178" t="s">
        <v>222</v>
      </c>
      <c r="H25" s="136" t="s">
        <v>214</v>
      </c>
      <c r="I25" s="136" t="s">
        <v>215</v>
      </c>
      <c r="J25" s="74">
        <v>41202</v>
      </c>
      <c r="K25" s="2">
        <v>638930273</v>
      </c>
      <c r="L25" s="54">
        <v>4116</v>
      </c>
      <c r="M25" s="2"/>
    </row>
    <row r="26" spans="2:13" x14ac:dyDescent="0.25">
      <c r="B26" s="133" t="s">
        <v>212</v>
      </c>
      <c r="C26" s="133" t="s">
        <v>213</v>
      </c>
      <c r="D26" s="4" t="s">
        <v>147</v>
      </c>
      <c r="E26" s="4" t="s">
        <v>148</v>
      </c>
      <c r="F26" s="4" t="s">
        <v>148</v>
      </c>
      <c r="G26" s="178" t="s">
        <v>223</v>
      </c>
      <c r="H26" s="136" t="s">
        <v>210</v>
      </c>
      <c r="I26" s="136" t="s">
        <v>211</v>
      </c>
      <c r="J26" s="74">
        <v>41203</v>
      </c>
      <c r="K26" s="2">
        <v>638930274</v>
      </c>
      <c r="L26" s="54">
        <v>2506</v>
      </c>
      <c r="M26" s="2"/>
    </row>
    <row r="27" spans="2:13" x14ac:dyDescent="0.25">
      <c r="B27" s="133" t="s">
        <v>210</v>
      </c>
      <c r="C27" s="133" t="s">
        <v>211</v>
      </c>
      <c r="D27" s="4" t="s">
        <v>147</v>
      </c>
      <c r="E27" s="4" t="s">
        <v>148</v>
      </c>
      <c r="F27" s="4" t="s">
        <v>148</v>
      </c>
      <c r="G27" s="178" t="s">
        <v>224</v>
      </c>
      <c r="H27" s="136" t="s">
        <v>214</v>
      </c>
      <c r="I27" s="136" t="s">
        <v>215</v>
      </c>
      <c r="J27" s="74">
        <v>41203</v>
      </c>
      <c r="K27" s="2">
        <v>638931187</v>
      </c>
      <c r="L27" s="54">
        <v>6174</v>
      </c>
      <c r="M27" s="2"/>
    </row>
    <row r="28" spans="2:13" x14ac:dyDescent="0.25">
      <c r="B28" s="133" t="s">
        <v>212</v>
      </c>
      <c r="C28" s="133" t="s">
        <v>213</v>
      </c>
      <c r="D28" s="4" t="s">
        <v>147</v>
      </c>
      <c r="E28" s="4" t="s">
        <v>148</v>
      </c>
      <c r="F28" s="4" t="s">
        <v>148</v>
      </c>
      <c r="G28" s="178" t="s">
        <v>225</v>
      </c>
      <c r="H28" s="136" t="s">
        <v>210</v>
      </c>
      <c r="I28" s="136" t="s">
        <v>211</v>
      </c>
      <c r="J28" s="74">
        <v>41204</v>
      </c>
      <c r="K28" s="2">
        <v>638931188</v>
      </c>
      <c r="L28" s="54">
        <v>4518</v>
      </c>
      <c r="M28" s="2"/>
    </row>
    <row r="29" spans="2:13" x14ac:dyDescent="0.25">
      <c r="B29" s="133" t="s">
        <v>210</v>
      </c>
      <c r="C29" s="133" t="s">
        <v>211</v>
      </c>
      <c r="D29" s="4" t="s">
        <v>147</v>
      </c>
      <c r="E29" s="4" t="s">
        <v>148</v>
      </c>
      <c r="F29" s="4" t="s">
        <v>148</v>
      </c>
      <c r="G29" s="178" t="s">
        <v>226</v>
      </c>
      <c r="H29" s="136" t="s">
        <v>214</v>
      </c>
      <c r="I29" s="136" t="s">
        <v>215</v>
      </c>
      <c r="J29" s="74">
        <v>41204</v>
      </c>
      <c r="K29" s="2">
        <v>638931189</v>
      </c>
      <c r="L29" s="54">
        <v>4018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21332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6.8554687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189</v>
      </c>
      <c r="K6" s="42" t="s">
        <v>190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4" t="s">
        <v>210</v>
      </c>
      <c r="C25" s="134" t="s">
        <v>211</v>
      </c>
      <c r="D25" s="4" t="s">
        <v>147</v>
      </c>
      <c r="E25" s="4" t="s">
        <v>148</v>
      </c>
      <c r="F25" s="4" t="s">
        <v>148</v>
      </c>
      <c r="G25" s="179" t="s">
        <v>222</v>
      </c>
      <c r="H25" s="2" t="s">
        <v>214</v>
      </c>
      <c r="I25" s="2" t="s">
        <v>215</v>
      </c>
      <c r="J25" s="74">
        <v>41202</v>
      </c>
      <c r="K25" s="2">
        <v>638954856</v>
      </c>
      <c r="L25" s="54">
        <v>9151</v>
      </c>
      <c r="M25" s="2"/>
    </row>
    <row r="26" spans="2:13" x14ac:dyDescent="0.25">
      <c r="B26" s="134" t="s">
        <v>212</v>
      </c>
      <c r="C26" s="134" t="s">
        <v>213</v>
      </c>
      <c r="D26" s="4" t="s">
        <v>147</v>
      </c>
      <c r="E26" s="4" t="s">
        <v>148</v>
      </c>
      <c r="F26" s="4" t="s">
        <v>148</v>
      </c>
      <c r="G26" s="179" t="s">
        <v>223</v>
      </c>
      <c r="H26" s="136" t="s">
        <v>210</v>
      </c>
      <c r="I26" s="136" t="s">
        <v>211</v>
      </c>
      <c r="J26" s="74">
        <v>41203</v>
      </c>
      <c r="K26" s="2">
        <v>638954857</v>
      </c>
      <c r="L26" s="54">
        <v>9210</v>
      </c>
      <c r="M26" s="2"/>
    </row>
    <row r="27" spans="2:13" x14ac:dyDescent="0.25">
      <c r="B27" s="134" t="s">
        <v>210</v>
      </c>
      <c r="C27" s="134" t="s">
        <v>211</v>
      </c>
      <c r="D27" s="4" t="s">
        <v>147</v>
      </c>
      <c r="E27" s="4" t="s">
        <v>148</v>
      </c>
      <c r="F27" s="4" t="s">
        <v>148</v>
      </c>
      <c r="G27" s="179" t="s">
        <v>224</v>
      </c>
      <c r="H27" s="2" t="s">
        <v>214</v>
      </c>
      <c r="I27" s="2" t="s">
        <v>215</v>
      </c>
      <c r="J27" s="74">
        <v>41203</v>
      </c>
      <c r="K27" s="2">
        <v>638954858</v>
      </c>
      <c r="L27" s="54">
        <v>9195</v>
      </c>
      <c r="M27" s="2"/>
    </row>
    <row r="28" spans="2:13" x14ac:dyDescent="0.25">
      <c r="B28" s="134" t="s">
        <v>212</v>
      </c>
      <c r="C28" s="134" t="s">
        <v>213</v>
      </c>
      <c r="D28" s="4" t="s">
        <v>147</v>
      </c>
      <c r="E28" s="4" t="s">
        <v>148</v>
      </c>
      <c r="F28" s="4" t="s">
        <v>148</v>
      </c>
      <c r="G28" s="179" t="s">
        <v>225</v>
      </c>
      <c r="H28" s="136" t="s">
        <v>210</v>
      </c>
      <c r="I28" s="136" t="s">
        <v>211</v>
      </c>
      <c r="J28" s="74">
        <v>41204</v>
      </c>
      <c r="K28" s="2">
        <v>638954859</v>
      </c>
      <c r="L28" s="54">
        <v>9199</v>
      </c>
      <c r="M28" s="2"/>
    </row>
    <row r="29" spans="2:13" x14ac:dyDescent="0.25">
      <c r="B29" s="134" t="s">
        <v>210</v>
      </c>
      <c r="C29" s="134" t="s">
        <v>211</v>
      </c>
      <c r="D29" s="4" t="s">
        <v>147</v>
      </c>
      <c r="E29" s="4" t="s">
        <v>148</v>
      </c>
      <c r="F29" s="4" t="s">
        <v>148</v>
      </c>
      <c r="G29" s="179" t="s">
        <v>226</v>
      </c>
      <c r="H29" s="2" t="s">
        <v>214</v>
      </c>
      <c r="I29" s="2" t="s">
        <v>215</v>
      </c>
      <c r="J29" s="74">
        <v>41204</v>
      </c>
      <c r="K29" s="2">
        <v>638954860</v>
      </c>
      <c r="L29" s="54">
        <v>9147</v>
      </c>
      <c r="M29" s="2"/>
    </row>
    <row r="30" spans="2:13" x14ac:dyDescent="0.25">
      <c r="B30" s="2"/>
      <c r="C30" s="2"/>
      <c r="D30" s="4"/>
      <c r="E30" s="4"/>
      <c r="F30" s="4"/>
      <c r="G30" s="2"/>
      <c r="H30" s="2"/>
      <c r="I30" s="2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45902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8"/>
  <sheetViews>
    <sheetView zoomScale="85" zoomScaleNormal="85" workbookViewId="0">
      <selection activeCell="B25" sqref="B25:L29"/>
    </sheetView>
  </sheetViews>
  <sheetFormatPr defaultRowHeight="15" x14ac:dyDescent="0.25"/>
  <cols>
    <col min="1" max="1" width="3.85546875" customWidth="1"/>
    <col min="2" max="2" width="18.28515625" customWidth="1"/>
    <col min="3" max="3" width="11.5703125" customWidth="1"/>
    <col min="4" max="4" width="15.5703125" customWidth="1"/>
    <col min="5" max="5" width="22.140625" customWidth="1"/>
    <col min="6" max="6" width="17.85546875" customWidth="1"/>
    <col min="7" max="7" width="12.28515625" bestFit="1" customWidth="1"/>
    <col min="8" max="9" width="18.7109375" customWidth="1"/>
    <col min="10" max="10" width="23.42578125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94</v>
      </c>
    </row>
    <row r="6" spans="2:13" ht="23.25" x14ac:dyDescent="0.25">
      <c r="B6" s="42" t="s">
        <v>183</v>
      </c>
      <c r="C6" s="43"/>
      <c r="D6" s="42" t="s">
        <v>184</v>
      </c>
      <c r="E6" s="50"/>
      <c r="F6" s="42" t="s">
        <v>185</v>
      </c>
      <c r="G6" s="43"/>
      <c r="H6" s="42" t="s">
        <v>186</v>
      </c>
      <c r="I6" s="52"/>
      <c r="J6" s="42" t="s">
        <v>187</v>
      </c>
      <c r="K6" s="42" t="s">
        <v>188</v>
      </c>
      <c r="L6" s="42"/>
      <c r="M6" s="33"/>
    </row>
    <row r="7" spans="2:13" x14ac:dyDescent="0.25">
      <c r="B7" s="49"/>
      <c r="C7" s="49"/>
      <c r="D7" s="49"/>
      <c r="E7" s="25"/>
      <c r="F7" s="25"/>
      <c r="G7" s="25"/>
      <c r="H7" s="49"/>
      <c r="I7" s="49"/>
      <c r="J7" s="25"/>
      <c r="K7" s="49"/>
      <c r="L7" s="25"/>
      <c r="M7" s="49"/>
    </row>
    <row r="8" spans="2:13" x14ac:dyDescent="0.25">
      <c r="B8" t="s">
        <v>68</v>
      </c>
    </row>
    <row r="9" spans="2:13" x14ac:dyDescent="0.25">
      <c r="B9" t="s">
        <v>128</v>
      </c>
      <c r="H9" s="44" t="s">
        <v>69</v>
      </c>
      <c r="I9" s="44"/>
      <c r="J9" s="44" t="s">
        <v>102</v>
      </c>
    </row>
    <row r="10" spans="2:13" x14ac:dyDescent="0.25">
      <c r="B10" t="s">
        <v>127</v>
      </c>
      <c r="H10" t="s">
        <v>70</v>
      </c>
      <c r="J10" t="s">
        <v>71</v>
      </c>
      <c r="K10" t="s">
        <v>72</v>
      </c>
    </row>
    <row r="11" spans="2:13" x14ac:dyDescent="0.25">
      <c r="B11" t="s">
        <v>129</v>
      </c>
      <c r="H11" t="s">
        <v>73</v>
      </c>
      <c r="J11" t="s">
        <v>74</v>
      </c>
      <c r="K11" t="s">
        <v>75</v>
      </c>
    </row>
    <row r="12" spans="2:13" x14ac:dyDescent="0.25">
      <c r="B12" t="s">
        <v>130</v>
      </c>
      <c r="H12" t="s">
        <v>76</v>
      </c>
      <c r="J12" t="s">
        <v>77</v>
      </c>
      <c r="K12" t="s">
        <v>78</v>
      </c>
    </row>
    <row r="13" spans="2:13" x14ac:dyDescent="0.25">
      <c r="B13" t="s">
        <v>146</v>
      </c>
      <c r="H13" t="s">
        <v>79</v>
      </c>
      <c r="J13" t="s">
        <v>80</v>
      </c>
      <c r="K13" t="s">
        <v>81</v>
      </c>
    </row>
    <row r="14" spans="2:13" x14ac:dyDescent="0.25">
      <c r="B14" t="s">
        <v>133</v>
      </c>
      <c r="H14" t="s">
        <v>82</v>
      </c>
      <c r="J14" t="s">
        <v>83</v>
      </c>
      <c r="K14" t="s">
        <v>84</v>
      </c>
    </row>
    <row r="15" spans="2:13" x14ac:dyDescent="0.25">
      <c r="B15" t="s">
        <v>132</v>
      </c>
      <c r="H15" t="s">
        <v>85</v>
      </c>
      <c r="J15" t="s">
        <v>86</v>
      </c>
      <c r="K15" t="s">
        <v>87</v>
      </c>
    </row>
    <row r="16" spans="2:13" x14ac:dyDescent="0.25">
      <c r="B16" t="s">
        <v>134</v>
      </c>
      <c r="H16" t="s">
        <v>88</v>
      </c>
    </row>
    <row r="17" spans="2:13" x14ac:dyDescent="0.25">
      <c r="B17" t="s">
        <v>135</v>
      </c>
    </row>
    <row r="18" spans="2:13" x14ac:dyDescent="0.25">
      <c r="B18" t="s">
        <v>131</v>
      </c>
    </row>
    <row r="19" spans="2:13" x14ac:dyDescent="0.25">
      <c r="B19" t="s">
        <v>142</v>
      </c>
    </row>
    <row r="20" spans="2:13" x14ac:dyDescent="0.25">
      <c r="B20" t="s">
        <v>143</v>
      </c>
    </row>
    <row r="23" spans="2:13" ht="30" x14ac:dyDescent="0.25">
      <c r="B23" s="207" t="s">
        <v>115</v>
      </c>
      <c r="C23" s="208"/>
      <c r="D23" s="45" t="s">
        <v>116</v>
      </c>
      <c r="E23" s="207" t="s">
        <v>117</v>
      </c>
      <c r="F23" s="208"/>
      <c r="G23" s="45" t="s">
        <v>118</v>
      </c>
      <c r="H23" s="207" t="s">
        <v>119</v>
      </c>
      <c r="I23" s="208"/>
      <c r="J23" s="45" t="s">
        <v>120</v>
      </c>
      <c r="K23" s="45" t="s">
        <v>121</v>
      </c>
      <c r="L23" s="45" t="s">
        <v>113</v>
      </c>
      <c r="M23" s="45" t="s">
        <v>114</v>
      </c>
    </row>
    <row r="24" spans="2:13" x14ac:dyDescent="0.25">
      <c r="B24" s="4" t="s">
        <v>90</v>
      </c>
      <c r="C24" s="4" t="s">
        <v>42</v>
      </c>
      <c r="D24" s="10"/>
      <c r="E24" s="4" t="s">
        <v>98</v>
      </c>
      <c r="F24" s="4" t="s">
        <v>99</v>
      </c>
      <c r="G24" s="10" t="s">
        <v>100</v>
      </c>
      <c r="H24" s="4" t="s">
        <v>90</v>
      </c>
      <c r="I24" s="4" t="s">
        <v>42</v>
      </c>
      <c r="J24" s="5"/>
      <c r="K24" s="5"/>
      <c r="L24" s="5"/>
      <c r="M24" s="5"/>
    </row>
    <row r="25" spans="2:13" x14ac:dyDescent="0.25">
      <c r="B25" s="135" t="s">
        <v>210</v>
      </c>
      <c r="C25" s="135" t="s">
        <v>211</v>
      </c>
      <c r="D25" s="4" t="s">
        <v>147</v>
      </c>
      <c r="E25" s="4" t="s">
        <v>148</v>
      </c>
      <c r="F25" s="4" t="s">
        <v>148</v>
      </c>
      <c r="G25" s="180" t="s">
        <v>222</v>
      </c>
      <c r="H25" s="137" t="s">
        <v>218</v>
      </c>
      <c r="I25" s="137" t="s">
        <v>219</v>
      </c>
      <c r="J25" s="74">
        <v>41202</v>
      </c>
      <c r="K25" s="2">
        <v>639023403</v>
      </c>
      <c r="L25" s="54">
        <v>6000</v>
      </c>
      <c r="M25" s="2"/>
    </row>
    <row r="26" spans="2:13" x14ac:dyDescent="0.25">
      <c r="B26" s="135" t="s">
        <v>212</v>
      </c>
      <c r="C26" s="135" t="s">
        <v>213</v>
      </c>
      <c r="D26" s="4" t="s">
        <v>147</v>
      </c>
      <c r="E26" s="4" t="s">
        <v>148</v>
      </c>
      <c r="F26" s="4" t="s">
        <v>148</v>
      </c>
      <c r="G26" s="180" t="s">
        <v>223</v>
      </c>
      <c r="H26" s="137" t="s">
        <v>220</v>
      </c>
      <c r="I26" s="137" t="s">
        <v>221</v>
      </c>
      <c r="J26" s="74">
        <v>41203</v>
      </c>
      <c r="K26" s="2">
        <v>639045017</v>
      </c>
      <c r="L26" s="54">
        <v>7485</v>
      </c>
      <c r="M26" s="2"/>
    </row>
    <row r="27" spans="2:13" x14ac:dyDescent="0.25">
      <c r="B27" s="135" t="s">
        <v>210</v>
      </c>
      <c r="C27" s="135" t="s">
        <v>211</v>
      </c>
      <c r="D27" s="4" t="s">
        <v>147</v>
      </c>
      <c r="E27" s="4" t="s">
        <v>148</v>
      </c>
      <c r="F27" s="4" t="s">
        <v>148</v>
      </c>
      <c r="G27" s="180" t="s">
        <v>224</v>
      </c>
      <c r="H27" s="137" t="s">
        <v>214</v>
      </c>
      <c r="I27" s="137" t="s">
        <v>215</v>
      </c>
      <c r="J27" s="74">
        <v>41203</v>
      </c>
      <c r="K27" s="2">
        <v>639053401</v>
      </c>
      <c r="L27" s="54">
        <v>5818</v>
      </c>
      <c r="M27" s="2"/>
    </row>
    <row r="28" spans="2:13" x14ac:dyDescent="0.25">
      <c r="B28" s="135" t="s">
        <v>212</v>
      </c>
      <c r="C28" s="135" t="s">
        <v>213</v>
      </c>
      <c r="D28" s="4" t="s">
        <v>147</v>
      </c>
      <c r="E28" s="4" t="s">
        <v>148</v>
      </c>
      <c r="F28" s="4" t="s">
        <v>148</v>
      </c>
      <c r="G28" s="180" t="s">
        <v>225</v>
      </c>
      <c r="H28" s="137" t="s">
        <v>210</v>
      </c>
      <c r="I28" s="137" t="s">
        <v>211</v>
      </c>
      <c r="J28" s="74">
        <v>41204</v>
      </c>
      <c r="K28" s="2">
        <v>639068466</v>
      </c>
      <c r="L28" s="54">
        <v>5057</v>
      </c>
      <c r="M28" s="2"/>
    </row>
    <row r="29" spans="2:13" x14ac:dyDescent="0.25">
      <c r="B29" s="135" t="s">
        <v>210</v>
      </c>
      <c r="C29" s="135" t="s">
        <v>211</v>
      </c>
      <c r="D29" s="4" t="s">
        <v>147</v>
      </c>
      <c r="E29" s="4" t="s">
        <v>148</v>
      </c>
      <c r="F29" s="4" t="s">
        <v>148</v>
      </c>
      <c r="G29" s="180" t="s">
        <v>226</v>
      </c>
      <c r="H29" s="137" t="s">
        <v>216</v>
      </c>
      <c r="I29" s="137" t="s">
        <v>217</v>
      </c>
      <c r="J29" s="74">
        <v>41204</v>
      </c>
      <c r="K29" s="2">
        <v>639070162</v>
      </c>
      <c r="L29" s="54">
        <v>5114</v>
      </c>
      <c r="M29" s="2"/>
    </row>
    <row r="30" spans="2:13" x14ac:dyDescent="0.25">
      <c r="B30" s="2"/>
      <c r="C30" s="2"/>
      <c r="D30" s="4"/>
      <c r="E30" s="4"/>
      <c r="F30" s="4"/>
      <c r="G30" s="2"/>
      <c r="H30" s="137"/>
      <c r="I30" s="137"/>
      <c r="J30" s="55"/>
      <c r="K30" s="2"/>
      <c r="L30" s="54"/>
      <c r="M30" s="2"/>
    </row>
    <row r="31" spans="2:13" x14ac:dyDescent="0.25">
      <c r="B31" s="2"/>
      <c r="C31" s="2"/>
      <c r="D31" s="4"/>
      <c r="E31" s="4"/>
      <c r="F31" s="4"/>
      <c r="G31" s="2"/>
      <c r="H31" s="2"/>
      <c r="I31" s="2"/>
      <c r="J31" s="55"/>
      <c r="K31" s="2"/>
      <c r="L31" s="54"/>
      <c r="M31" s="2"/>
    </row>
    <row r="32" spans="2:13" x14ac:dyDescent="0.25">
      <c r="B32" s="2"/>
      <c r="C32" s="2"/>
      <c r="D32" s="4"/>
      <c r="E32" s="4"/>
      <c r="F32" s="4"/>
      <c r="G32" s="2"/>
      <c r="H32" s="2"/>
      <c r="I32" s="2"/>
      <c r="J32" s="55"/>
      <c r="K32" s="2"/>
      <c r="L32" s="54"/>
      <c r="M32" s="2"/>
    </row>
    <row r="33" spans="2:13" x14ac:dyDescent="0.25">
      <c r="B33" s="2"/>
      <c r="C33" s="2"/>
      <c r="D33" s="4"/>
      <c r="E33" s="4"/>
      <c r="F33" s="4"/>
      <c r="G33" s="2"/>
      <c r="H33" s="2"/>
      <c r="I33" s="2"/>
      <c r="J33" s="55"/>
      <c r="K33" s="2"/>
      <c r="L33" s="54"/>
      <c r="M33" s="2"/>
    </row>
    <row r="34" spans="2:13" x14ac:dyDescent="0.25">
      <c r="B34" s="2"/>
      <c r="C34" s="2"/>
      <c r="D34" s="4"/>
      <c r="E34" s="4"/>
      <c r="F34" s="4"/>
      <c r="G34" s="2"/>
      <c r="H34" s="2"/>
      <c r="I34" s="2"/>
      <c r="J34" s="55"/>
      <c r="K34" s="2"/>
      <c r="L34" s="54"/>
      <c r="M34" s="2"/>
    </row>
    <row r="35" spans="2:13" x14ac:dyDescent="0.25">
      <c r="B35" s="2"/>
      <c r="C35" s="2"/>
      <c r="D35" s="4"/>
      <c r="E35" s="4"/>
      <c r="F35" s="4"/>
      <c r="G35" s="2"/>
      <c r="H35" s="2"/>
      <c r="I35" s="2"/>
      <c r="J35" s="55"/>
      <c r="K35" s="2"/>
      <c r="L35" s="54"/>
      <c r="M35" s="2"/>
    </row>
    <row r="36" spans="2:13" x14ac:dyDescent="0.25">
      <c r="B36" s="2"/>
      <c r="C36" s="2"/>
      <c r="D36" s="4"/>
      <c r="E36" s="4"/>
      <c r="F36" s="4"/>
      <c r="G36" s="2"/>
      <c r="H36" s="2"/>
      <c r="I36" s="2"/>
      <c r="J36" s="55"/>
      <c r="K36" s="2"/>
      <c r="L36" s="54"/>
      <c r="M36" s="2"/>
    </row>
    <row r="37" spans="2:13" x14ac:dyDescent="0.25">
      <c r="B37" s="2"/>
      <c r="C37" s="2"/>
      <c r="D37" s="4"/>
      <c r="E37" s="4"/>
      <c r="F37" s="4"/>
      <c r="G37" s="2"/>
      <c r="H37" s="2"/>
      <c r="I37" s="2"/>
      <c r="J37" s="55"/>
      <c r="K37" s="2"/>
      <c r="L37" s="54"/>
      <c r="M37" s="2"/>
    </row>
    <row r="38" spans="2:13" x14ac:dyDescent="0.25">
      <c r="B38" s="2"/>
      <c r="C38" s="2"/>
      <c r="D38" s="4"/>
      <c r="E38" s="4"/>
      <c r="F38" s="4"/>
      <c r="G38" s="2"/>
      <c r="H38" s="2"/>
      <c r="I38" s="2"/>
      <c r="J38" s="55"/>
      <c r="K38" s="2"/>
      <c r="L38" s="54"/>
      <c r="M38" s="2"/>
    </row>
    <row r="39" spans="2:13" x14ac:dyDescent="0.25">
      <c r="B39" s="2"/>
      <c r="C39" s="2"/>
      <c r="D39" s="4"/>
      <c r="E39" s="4"/>
      <c r="F39" s="4"/>
      <c r="G39" s="2"/>
      <c r="H39" s="2"/>
      <c r="I39" s="2"/>
      <c r="J39" s="55"/>
      <c r="K39" s="2"/>
      <c r="L39" s="54"/>
      <c r="M39" s="2"/>
    </row>
    <row r="40" spans="2:13" x14ac:dyDescent="0.25">
      <c r="B40" s="2"/>
      <c r="C40" s="2"/>
      <c r="D40" s="4"/>
      <c r="E40" s="4"/>
      <c r="F40" s="4"/>
      <c r="G40" s="2"/>
      <c r="H40" s="2"/>
      <c r="I40" s="2"/>
      <c r="J40" s="55"/>
      <c r="K40" s="2"/>
      <c r="L40" s="54"/>
      <c r="M40" s="2"/>
    </row>
    <row r="41" spans="2:13" x14ac:dyDescent="0.25">
      <c r="B41" s="2"/>
      <c r="C41" s="2"/>
      <c r="D41" s="4"/>
      <c r="E41" s="4"/>
      <c r="F41" s="4"/>
      <c r="G41" s="2"/>
      <c r="H41" s="2"/>
      <c r="I41" s="2"/>
      <c r="J41" s="55"/>
      <c r="K41" s="2"/>
      <c r="L41" s="54"/>
      <c r="M41" s="2"/>
    </row>
    <row r="42" spans="2:13" x14ac:dyDescent="0.25">
      <c r="B42" s="2"/>
      <c r="C42" s="2"/>
      <c r="D42" s="4"/>
      <c r="E42" s="4"/>
      <c r="F42" s="4"/>
      <c r="G42" s="2"/>
      <c r="H42" s="2"/>
      <c r="I42" s="2"/>
      <c r="J42" s="55"/>
      <c r="K42" s="2"/>
      <c r="L42" s="54"/>
      <c r="M42" s="2"/>
    </row>
    <row r="43" spans="2:13" x14ac:dyDescent="0.25">
      <c r="B43" s="2"/>
      <c r="C43" s="2"/>
      <c r="D43" s="4"/>
      <c r="E43" s="4"/>
      <c r="F43" s="4"/>
      <c r="G43" s="2"/>
      <c r="H43" s="2"/>
      <c r="I43" s="2"/>
      <c r="J43" s="55"/>
      <c r="K43" s="2"/>
      <c r="L43" s="54"/>
      <c r="M43" s="2"/>
    </row>
    <row r="44" spans="2:13" x14ac:dyDescent="0.25">
      <c r="B44" s="2"/>
      <c r="C44" s="2"/>
      <c r="D44" s="4"/>
      <c r="E44" s="4"/>
      <c r="F44" s="4"/>
      <c r="G44" s="2"/>
      <c r="H44" s="2"/>
      <c r="I44" s="2"/>
      <c r="J44" s="55"/>
      <c r="K44" s="2"/>
      <c r="L44" s="54"/>
      <c r="M44" s="2"/>
    </row>
    <row r="45" spans="2:13" x14ac:dyDescent="0.25">
      <c r="B45" s="2"/>
      <c r="C45" s="2"/>
      <c r="D45" s="4"/>
      <c r="E45" s="4"/>
      <c r="F45" s="4"/>
      <c r="G45" s="2"/>
      <c r="H45" s="2"/>
      <c r="I45" s="2"/>
      <c r="J45" s="55"/>
      <c r="K45" s="2"/>
      <c r="L45" s="54"/>
      <c r="M45" s="2"/>
    </row>
    <row r="46" spans="2:13" x14ac:dyDescent="0.25">
      <c r="B46" s="2"/>
      <c r="C46" s="2"/>
      <c r="D46" s="4"/>
      <c r="E46" s="4"/>
      <c r="F46" s="4"/>
      <c r="G46" s="2"/>
      <c r="H46" s="2"/>
      <c r="I46" s="2"/>
      <c r="J46" s="55"/>
      <c r="K46" s="2"/>
      <c r="L46" s="54"/>
      <c r="M46" s="2"/>
    </row>
    <row r="47" spans="2:13" ht="15.75" thickBot="1" x14ac:dyDescent="0.3">
      <c r="B47" s="2"/>
      <c r="C47" s="2"/>
      <c r="D47" s="4"/>
      <c r="E47" s="4"/>
      <c r="F47" s="4"/>
      <c r="G47" s="2"/>
      <c r="H47" s="2"/>
      <c r="I47" s="2"/>
      <c r="J47" s="55"/>
      <c r="K47" s="2"/>
      <c r="L47" s="54"/>
      <c r="M47" s="2"/>
    </row>
    <row r="48" spans="2:13" ht="15.75" thickBot="1" x14ac:dyDescent="0.3">
      <c r="K48" s="46" t="s">
        <v>93</v>
      </c>
      <c r="L48" s="64">
        <f>SUM(L25:L47)</f>
        <v>29474</v>
      </c>
      <c r="M48" s="48"/>
    </row>
  </sheetData>
  <mergeCells count="3">
    <mergeCell ref="B23:C23"/>
    <mergeCell ref="E23:F23"/>
    <mergeCell ref="H23:I23"/>
  </mergeCells>
  <pageMargins left="0.25" right="0.25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189</v>
      </c>
      <c r="K7" s="42" t="s">
        <v>209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87" t="s">
        <v>210</v>
      </c>
      <c r="D20" s="87" t="s">
        <v>211</v>
      </c>
      <c r="E20" s="4" t="s">
        <v>147</v>
      </c>
      <c r="F20" s="4" t="s">
        <v>148</v>
      </c>
      <c r="G20" s="4" t="s">
        <v>149</v>
      </c>
      <c r="H20" s="142" t="s">
        <v>222</v>
      </c>
      <c r="I20" s="138" t="s">
        <v>218</v>
      </c>
      <c r="J20" s="138" t="s">
        <v>219</v>
      </c>
      <c r="K20" s="2">
        <v>639016752</v>
      </c>
      <c r="L20" s="54">
        <v>7193</v>
      </c>
      <c r="M20" s="2"/>
    </row>
    <row r="21" spans="2:13" x14ac:dyDescent="0.25">
      <c r="B21" s="74">
        <v>41203</v>
      </c>
      <c r="C21" s="87" t="s">
        <v>212</v>
      </c>
      <c r="D21" s="87" t="s">
        <v>213</v>
      </c>
      <c r="E21" s="4" t="s">
        <v>147</v>
      </c>
      <c r="F21" s="4" t="s">
        <v>148</v>
      </c>
      <c r="G21" s="4" t="s">
        <v>173</v>
      </c>
      <c r="H21" s="142" t="s">
        <v>223</v>
      </c>
      <c r="I21" s="138" t="s">
        <v>220</v>
      </c>
      <c r="J21" s="138" t="s">
        <v>221</v>
      </c>
      <c r="K21" s="2">
        <v>639018977</v>
      </c>
      <c r="L21" s="54">
        <v>7515</v>
      </c>
      <c r="M21" s="2"/>
    </row>
    <row r="22" spans="2:13" x14ac:dyDescent="0.25">
      <c r="B22" s="74">
        <v>41203</v>
      </c>
      <c r="C22" s="87" t="s">
        <v>210</v>
      </c>
      <c r="D22" s="87" t="s">
        <v>211</v>
      </c>
      <c r="E22" s="4" t="s">
        <v>147</v>
      </c>
      <c r="F22" s="4" t="s">
        <v>148</v>
      </c>
      <c r="G22" s="4" t="s">
        <v>173</v>
      </c>
      <c r="H22" s="142" t="s">
        <v>224</v>
      </c>
      <c r="I22" s="138" t="s">
        <v>214</v>
      </c>
      <c r="J22" s="138" t="s">
        <v>215</v>
      </c>
      <c r="K22" s="2">
        <v>639019032</v>
      </c>
      <c r="L22" s="54">
        <v>8454</v>
      </c>
      <c r="M22" s="2"/>
    </row>
    <row r="23" spans="2:13" x14ac:dyDescent="0.25">
      <c r="B23" s="74">
        <v>41204</v>
      </c>
      <c r="C23" s="87" t="s">
        <v>212</v>
      </c>
      <c r="D23" s="87" t="s">
        <v>213</v>
      </c>
      <c r="E23" s="4" t="s">
        <v>147</v>
      </c>
      <c r="F23" s="4" t="s">
        <v>148</v>
      </c>
      <c r="G23" s="4" t="s">
        <v>166</v>
      </c>
      <c r="H23" s="142" t="s">
        <v>225</v>
      </c>
      <c r="I23" s="138" t="s">
        <v>210</v>
      </c>
      <c r="J23" s="138" t="s">
        <v>211</v>
      </c>
      <c r="K23" s="2">
        <v>639019034</v>
      </c>
      <c r="L23" s="54">
        <v>8519</v>
      </c>
      <c r="M23" s="2"/>
    </row>
    <row r="24" spans="2:13" x14ac:dyDescent="0.25">
      <c r="B24" s="74">
        <v>41204</v>
      </c>
      <c r="C24" s="87" t="s">
        <v>210</v>
      </c>
      <c r="D24" s="87" t="s">
        <v>211</v>
      </c>
      <c r="E24" s="4" t="s">
        <v>147</v>
      </c>
      <c r="F24" s="4" t="s">
        <v>148</v>
      </c>
      <c r="G24" s="4" t="s">
        <v>149</v>
      </c>
      <c r="H24" s="142" t="s">
        <v>226</v>
      </c>
      <c r="I24" s="138" t="s">
        <v>216</v>
      </c>
      <c r="J24" s="138" t="s">
        <v>217</v>
      </c>
      <c r="K24" s="2">
        <v>639020431</v>
      </c>
      <c r="L24" s="54">
        <v>6952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54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54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54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54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54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54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54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54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54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54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54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54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54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54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54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54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54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54"/>
      <c r="M42" s="2"/>
    </row>
    <row r="43" spans="2:13" ht="15.75" thickBot="1" x14ac:dyDescent="0.3">
      <c r="K43" s="46" t="s">
        <v>93</v>
      </c>
      <c r="L43" s="64">
        <f>SUM(L20:L42)</f>
        <v>38633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187</v>
      </c>
      <c r="K7" s="42" t="s">
        <v>208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88" t="s">
        <v>210</v>
      </c>
      <c r="D20" s="88" t="s">
        <v>211</v>
      </c>
      <c r="E20" s="4" t="s">
        <v>147</v>
      </c>
      <c r="F20" s="4" t="s">
        <v>173</v>
      </c>
      <c r="G20" s="4" t="s">
        <v>148</v>
      </c>
      <c r="H20" s="143" t="s">
        <v>222</v>
      </c>
      <c r="I20" s="138" t="s">
        <v>218</v>
      </c>
      <c r="J20" s="138" t="s">
        <v>219</v>
      </c>
      <c r="K20" s="2">
        <v>524386</v>
      </c>
      <c r="L20" s="2">
        <v>2309</v>
      </c>
      <c r="M20" s="2"/>
    </row>
    <row r="21" spans="2:13" x14ac:dyDescent="0.25">
      <c r="B21" s="74">
        <v>41203</v>
      </c>
      <c r="C21" s="88" t="s">
        <v>212</v>
      </c>
      <c r="D21" s="88" t="s">
        <v>213</v>
      </c>
      <c r="E21" s="4" t="s">
        <v>147</v>
      </c>
      <c r="F21" s="4" t="s">
        <v>173</v>
      </c>
      <c r="G21" s="4" t="s">
        <v>148</v>
      </c>
      <c r="H21" s="143" t="s">
        <v>223</v>
      </c>
      <c r="I21" s="138" t="s">
        <v>220</v>
      </c>
      <c r="J21" s="138" t="s">
        <v>221</v>
      </c>
      <c r="K21" s="2">
        <v>596154</v>
      </c>
      <c r="L21" s="2">
        <v>6007</v>
      </c>
      <c r="M21" s="2"/>
    </row>
    <row r="22" spans="2:13" x14ac:dyDescent="0.25">
      <c r="B22" s="74">
        <v>41203</v>
      </c>
      <c r="C22" s="88" t="s">
        <v>210</v>
      </c>
      <c r="D22" s="88" t="s">
        <v>211</v>
      </c>
      <c r="E22" s="4" t="s">
        <v>147</v>
      </c>
      <c r="F22" s="4" t="s">
        <v>173</v>
      </c>
      <c r="G22" s="4" t="s">
        <v>148</v>
      </c>
      <c r="H22" s="143" t="s">
        <v>224</v>
      </c>
      <c r="I22" s="138" t="s">
        <v>214</v>
      </c>
      <c r="J22" s="138" t="s">
        <v>215</v>
      </c>
      <c r="K22" s="2">
        <v>596153</v>
      </c>
      <c r="L22" s="2">
        <v>2604</v>
      </c>
      <c r="M22" s="2"/>
    </row>
    <row r="23" spans="2:13" x14ac:dyDescent="0.25">
      <c r="B23" s="74">
        <v>41204</v>
      </c>
      <c r="C23" s="88" t="s">
        <v>212</v>
      </c>
      <c r="D23" s="88" t="s">
        <v>213</v>
      </c>
      <c r="E23" s="4" t="s">
        <v>147</v>
      </c>
      <c r="F23" s="4" t="s">
        <v>173</v>
      </c>
      <c r="G23" s="4" t="s">
        <v>148</v>
      </c>
      <c r="H23" s="143" t="s">
        <v>225</v>
      </c>
      <c r="I23" s="138" t="s">
        <v>210</v>
      </c>
      <c r="J23" s="138" t="s">
        <v>211</v>
      </c>
      <c r="K23" s="2">
        <v>217902</v>
      </c>
      <c r="L23" s="2">
        <v>8818</v>
      </c>
      <c r="M23" s="2"/>
    </row>
    <row r="24" spans="2:13" x14ac:dyDescent="0.25">
      <c r="B24" s="74">
        <v>41204</v>
      </c>
      <c r="C24" s="88" t="s">
        <v>210</v>
      </c>
      <c r="D24" s="88" t="s">
        <v>211</v>
      </c>
      <c r="E24" s="4" t="s">
        <v>147</v>
      </c>
      <c r="F24" s="4" t="s">
        <v>173</v>
      </c>
      <c r="G24" s="4" t="s">
        <v>148</v>
      </c>
      <c r="H24" s="143" t="s">
        <v>226</v>
      </c>
      <c r="I24" s="138" t="s">
        <v>216</v>
      </c>
      <c r="J24" s="138" t="s">
        <v>217</v>
      </c>
      <c r="K24" s="2">
        <v>177438</v>
      </c>
      <c r="L24" s="2">
        <v>7505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2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2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2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2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2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2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2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2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2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2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2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2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2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2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2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2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2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2"/>
      <c r="M42" s="2"/>
    </row>
    <row r="43" spans="2:13" ht="15.75" thickBot="1" x14ac:dyDescent="0.3">
      <c r="K43" s="46" t="s">
        <v>93</v>
      </c>
      <c r="L43" s="47">
        <f>SUM(L20:L42)</f>
        <v>27243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193</v>
      </c>
      <c r="K7" s="42" t="s">
        <v>208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89" t="s">
        <v>210</v>
      </c>
      <c r="D20" s="89" t="s">
        <v>211</v>
      </c>
      <c r="E20" s="4" t="s">
        <v>147</v>
      </c>
      <c r="F20" s="4" t="s">
        <v>166</v>
      </c>
      <c r="G20" s="4" t="s">
        <v>148</v>
      </c>
      <c r="H20" s="144" t="s">
        <v>222</v>
      </c>
      <c r="I20" s="138" t="s">
        <v>218</v>
      </c>
      <c r="J20" s="138" t="s">
        <v>219</v>
      </c>
      <c r="K20" s="2">
        <v>191762</v>
      </c>
      <c r="L20" s="2">
        <v>1508</v>
      </c>
      <c r="M20" s="2"/>
    </row>
    <row r="21" spans="2:13" x14ac:dyDescent="0.25">
      <c r="B21" s="74">
        <v>41203</v>
      </c>
      <c r="C21" s="89" t="s">
        <v>212</v>
      </c>
      <c r="D21" s="89" t="s">
        <v>213</v>
      </c>
      <c r="E21" s="4" t="s">
        <v>147</v>
      </c>
      <c r="F21" s="4" t="s">
        <v>166</v>
      </c>
      <c r="G21" s="4" t="s">
        <v>148</v>
      </c>
      <c r="H21" s="144" t="s">
        <v>223</v>
      </c>
      <c r="I21" s="138" t="s">
        <v>220</v>
      </c>
      <c r="J21" s="138" t="s">
        <v>221</v>
      </c>
      <c r="K21" s="2">
        <v>396117</v>
      </c>
      <c r="L21" s="2">
        <v>5628</v>
      </c>
      <c r="M21" s="2"/>
    </row>
    <row r="22" spans="2:13" x14ac:dyDescent="0.25">
      <c r="B22" s="74">
        <v>41203</v>
      </c>
      <c r="C22" s="89" t="s">
        <v>210</v>
      </c>
      <c r="D22" s="89" t="s">
        <v>211</v>
      </c>
      <c r="E22" s="4" t="s">
        <v>147</v>
      </c>
      <c r="F22" s="4" t="s">
        <v>166</v>
      </c>
      <c r="G22" s="4" t="s">
        <v>148</v>
      </c>
      <c r="H22" s="144" t="s">
        <v>224</v>
      </c>
      <c r="I22" s="138" t="s">
        <v>214</v>
      </c>
      <c r="J22" s="138" t="s">
        <v>215</v>
      </c>
      <c r="K22" s="2">
        <v>395921</v>
      </c>
      <c r="L22" s="2">
        <v>4810</v>
      </c>
      <c r="M22" s="2"/>
    </row>
    <row r="23" spans="2:13" x14ac:dyDescent="0.25">
      <c r="B23" s="74">
        <v>41204</v>
      </c>
      <c r="C23" s="89" t="s">
        <v>212</v>
      </c>
      <c r="D23" s="89" t="s">
        <v>213</v>
      </c>
      <c r="E23" s="4" t="s">
        <v>147</v>
      </c>
      <c r="F23" s="4" t="s">
        <v>166</v>
      </c>
      <c r="G23" s="4" t="s">
        <v>148</v>
      </c>
      <c r="H23" s="144" t="s">
        <v>225</v>
      </c>
      <c r="I23" s="138" t="s">
        <v>210</v>
      </c>
      <c r="J23" s="138" t="s">
        <v>211</v>
      </c>
      <c r="K23" s="2">
        <v>395697</v>
      </c>
      <c r="L23" s="2">
        <v>6313</v>
      </c>
      <c r="M23" s="2"/>
    </row>
    <row r="24" spans="2:13" x14ac:dyDescent="0.25">
      <c r="B24" s="74">
        <v>41204</v>
      </c>
      <c r="C24" s="89" t="s">
        <v>210</v>
      </c>
      <c r="D24" s="89" t="s">
        <v>211</v>
      </c>
      <c r="E24" s="4" t="s">
        <v>147</v>
      </c>
      <c r="F24" s="4" t="s">
        <v>166</v>
      </c>
      <c r="G24" s="4" t="s">
        <v>148</v>
      </c>
      <c r="H24" s="144" t="s">
        <v>226</v>
      </c>
      <c r="I24" s="138" t="s">
        <v>216</v>
      </c>
      <c r="J24" s="138" t="s">
        <v>217</v>
      </c>
      <c r="K24" s="2">
        <v>396117</v>
      </c>
      <c r="L24" s="2">
        <v>-5628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2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2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2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2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2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2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2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2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2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2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2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2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2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2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2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2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2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2"/>
      <c r="M42" s="2"/>
    </row>
    <row r="43" spans="2:13" ht="15.75" thickBot="1" x14ac:dyDescent="0.3">
      <c r="K43" s="46" t="s">
        <v>93</v>
      </c>
      <c r="L43" s="47">
        <f>SUM(L20:L42)</f>
        <v>12631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5.85546875" customWidth="1"/>
    <col min="2" max="2" width="15.5703125" customWidth="1"/>
    <col min="3" max="3" width="22.140625" customWidth="1"/>
    <col min="4" max="4" width="17.85546875" customWidth="1"/>
    <col min="5" max="7" width="12.140625" customWidth="1"/>
    <col min="8" max="8" width="18.7109375" customWidth="1"/>
    <col min="9" max="9" width="21.140625" customWidth="1"/>
    <col min="10" max="10" width="19.28515625" customWidth="1"/>
    <col min="11" max="11" width="14.85546875" customWidth="1"/>
    <col min="12" max="13" width="14" customWidth="1"/>
  </cols>
  <sheetData>
    <row r="1" spans="2:13" x14ac:dyDescent="0.25">
      <c r="B1" t="s">
        <v>95</v>
      </c>
    </row>
    <row r="7" spans="2:13" ht="23.25" x14ac:dyDescent="0.25">
      <c r="B7" s="42" t="s">
        <v>183</v>
      </c>
      <c r="C7" s="43"/>
      <c r="D7" s="42" t="s">
        <v>184</v>
      </c>
      <c r="E7" s="50"/>
      <c r="F7" s="42" t="s">
        <v>185</v>
      </c>
      <c r="G7" s="43"/>
      <c r="H7" s="42" t="s">
        <v>186</v>
      </c>
      <c r="I7" s="52"/>
      <c r="J7" s="42" t="s">
        <v>191</v>
      </c>
      <c r="K7" s="42" t="s">
        <v>208</v>
      </c>
      <c r="L7" s="42"/>
      <c r="M7" s="33"/>
    </row>
    <row r="9" spans="2:13" x14ac:dyDescent="0.25">
      <c r="B9" t="s">
        <v>68</v>
      </c>
      <c r="H9" s="44" t="s">
        <v>69</v>
      </c>
      <c r="J9" s="44" t="s">
        <v>102</v>
      </c>
    </row>
    <row r="10" spans="2:13" x14ac:dyDescent="0.25">
      <c r="B10" t="s">
        <v>126</v>
      </c>
      <c r="H10" t="s">
        <v>70</v>
      </c>
      <c r="J10" t="s">
        <v>71</v>
      </c>
      <c r="K10" t="s">
        <v>72</v>
      </c>
    </row>
    <row r="11" spans="2:13" x14ac:dyDescent="0.25">
      <c r="B11" t="s">
        <v>141</v>
      </c>
      <c r="H11" t="s">
        <v>73</v>
      </c>
      <c r="J11" t="s">
        <v>74</v>
      </c>
      <c r="K11" t="s">
        <v>75</v>
      </c>
    </row>
    <row r="12" spans="2:13" x14ac:dyDescent="0.25">
      <c r="H12" t="s">
        <v>76</v>
      </c>
      <c r="J12" t="s">
        <v>77</v>
      </c>
      <c r="K12" t="s">
        <v>78</v>
      </c>
    </row>
    <row r="13" spans="2:13" x14ac:dyDescent="0.25">
      <c r="H13" t="s">
        <v>79</v>
      </c>
      <c r="J13" t="s">
        <v>80</v>
      </c>
      <c r="K13" t="s">
        <v>81</v>
      </c>
    </row>
    <row r="14" spans="2:13" x14ac:dyDescent="0.25">
      <c r="H14" t="s">
        <v>82</v>
      </c>
      <c r="J14" t="s">
        <v>83</v>
      </c>
      <c r="K14" t="s">
        <v>84</v>
      </c>
    </row>
    <row r="15" spans="2:13" x14ac:dyDescent="0.25">
      <c r="H15" t="s">
        <v>85</v>
      </c>
      <c r="J15" t="s">
        <v>86</v>
      </c>
      <c r="K15" t="s">
        <v>87</v>
      </c>
    </row>
    <row r="16" spans="2:13" x14ac:dyDescent="0.25">
      <c r="H16" t="s">
        <v>88</v>
      </c>
    </row>
    <row r="18" spans="2:13" ht="30" customHeight="1" x14ac:dyDescent="0.25">
      <c r="B18" s="45" t="s">
        <v>103</v>
      </c>
      <c r="C18" s="207" t="s">
        <v>110</v>
      </c>
      <c r="D18" s="208"/>
      <c r="E18" s="45" t="s">
        <v>96</v>
      </c>
      <c r="F18" s="207" t="s">
        <v>174</v>
      </c>
      <c r="G18" s="208"/>
      <c r="H18" s="45" t="s">
        <v>111</v>
      </c>
      <c r="I18" s="207" t="s">
        <v>97</v>
      </c>
      <c r="J18" s="208"/>
      <c r="K18" s="45" t="s">
        <v>112</v>
      </c>
      <c r="L18" s="45" t="s">
        <v>113</v>
      </c>
      <c r="M18" s="45" t="s">
        <v>114</v>
      </c>
    </row>
    <row r="19" spans="2:13" x14ac:dyDescent="0.25">
      <c r="B19" s="5"/>
      <c r="C19" s="4" t="s">
        <v>90</v>
      </c>
      <c r="D19" s="4" t="s">
        <v>42</v>
      </c>
      <c r="E19" s="5"/>
      <c r="F19" s="4" t="s">
        <v>91</v>
      </c>
      <c r="G19" s="4" t="s">
        <v>92</v>
      </c>
      <c r="H19" s="5"/>
      <c r="I19" s="4" t="s">
        <v>90</v>
      </c>
      <c r="J19" s="4" t="s">
        <v>42</v>
      </c>
      <c r="K19" s="5"/>
      <c r="L19" s="5"/>
      <c r="M19" s="5"/>
    </row>
    <row r="20" spans="2:13" x14ac:dyDescent="0.25">
      <c r="B20" s="74">
        <v>41202</v>
      </c>
      <c r="C20" s="90" t="s">
        <v>210</v>
      </c>
      <c r="D20" s="90" t="s">
        <v>211</v>
      </c>
      <c r="E20" s="4" t="s">
        <v>147</v>
      </c>
      <c r="F20" s="4" t="s">
        <v>173</v>
      </c>
      <c r="G20" s="4" t="s">
        <v>148</v>
      </c>
      <c r="H20" s="145" t="s">
        <v>222</v>
      </c>
      <c r="I20" s="138" t="s">
        <v>218</v>
      </c>
      <c r="J20" s="138" t="s">
        <v>219</v>
      </c>
      <c r="K20" s="2">
        <v>597535</v>
      </c>
      <c r="L20" s="2">
        <v>3024</v>
      </c>
      <c r="M20" s="2"/>
    </row>
    <row r="21" spans="2:13" x14ac:dyDescent="0.25">
      <c r="B21" s="74">
        <v>41203</v>
      </c>
      <c r="C21" s="90" t="s">
        <v>212</v>
      </c>
      <c r="D21" s="90" t="s">
        <v>213</v>
      </c>
      <c r="E21" s="4" t="s">
        <v>147</v>
      </c>
      <c r="F21" s="4" t="s">
        <v>173</v>
      </c>
      <c r="G21" s="4" t="s">
        <v>148</v>
      </c>
      <c r="H21" s="145" t="s">
        <v>223</v>
      </c>
      <c r="I21" s="138" t="s">
        <v>220</v>
      </c>
      <c r="J21" s="138" t="s">
        <v>221</v>
      </c>
      <c r="K21" s="2">
        <v>192093</v>
      </c>
      <c r="L21" s="2">
        <v>816</v>
      </c>
      <c r="M21" s="2"/>
    </row>
    <row r="22" spans="2:13" x14ac:dyDescent="0.25">
      <c r="B22" s="74">
        <v>41203</v>
      </c>
      <c r="C22" s="90" t="s">
        <v>210</v>
      </c>
      <c r="D22" s="90" t="s">
        <v>211</v>
      </c>
      <c r="E22" s="4" t="s">
        <v>147</v>
      </c>
      <c r="F22" s="4" t="s">
        <v>173</v>
      </c>
      <c r="G22" s="4" t="s">
        <v>148</v>
      </c>
      <c r="H22" s="145" t="s">
        <v>224</v>
      </c>
      <c r="I22" s="138" t="s">
        <v>214</v>
      </c>
      <c r="J22" s="138" t="s">
        <v>215</v>
      </c>
      <c r="K22" s="2">
        <v>893277</v>
      </c>
      <c r="L22" s="2">
        <v>8444</v>
      </c>
      <c r="M22" s="2"/>
    </row>
    <row r="23" spans="2:13" x14ac:dyDescent="0.25">
      <c r="B23" s="74">
        <v>41204</v>
      </c>
      <c r="C23" s="90" t="s">
        <v>212</v>
      </c>
      <c r="D23" s="90" t="s">
        <v>213</v>
      </c>
      <c r="E23" s="4" t="s">
        <v>147</v>
      </c>
      <c r="F23" s="4" t="s">
        <v>173</v>
      </c>
      <c r="G23" s="4" t="s">
        <v>148</v>
      </c>
      <c r="H23" s="145" t="s">
        <v>225</v>
      </c>
      <c r="I23" s="138" t="s">
        <v>210</v>
      </c>
      <c r="J23" s="138" t="s">
        <v>211</v>
      </c>
      <c r="K23" s="2">
        <v>597163</v>
      </c>
      <c r="L23" s="2">
        <v>6452</v>
      </c>
      <c r="M23" s="2"/>
    </row>
    <row r="24" spans="2:13" x14ac:dyDescent="0.25">
      <c r="B24" s="74">
        <v>41204</v>
      </c>
      <c r="C24" s="90" t="s">
        <v>210</v>
      </c>
      <c r="D24" s="90" t="s">
        <v>211</v>
      </c>
      <c r="E24" s="4" t="s">
        <v>147</v>
      </c>
      <c r="F24" s="4" t="s">
        <v>173</v>
      </c>
      <c r="G24" s="4" t="s">
        <v>148</v>
      </c>
      <c r="H24" s="145" t="s">
        <v>226</v>
      </c>
      <c r="I24" s="138" t="s">
        <v>216</v>
      </c>
      <c r="J24" s="138" t="s">
        <v>217</v>
      </c>
      <c r="K24" s="2">
        <v>597315</v>
      </c>
      <c r="L24" s="2">
        <v>8832</v>
      </c>
      <c r="M24" s="2"/>
    </row>
    <row r="25" spans="2:13" x14ac:dyDescent="0.25">
      <c r="B25" s="51"/>
      <c r="C25" s="2"/>
      <c r="D25" s="2"/>
      <c r="E25" s="4"/>
      <c r="F25" s="4"/>
      <c r="G25" s="4"/>
      <c r="H25" s="2"/>
      <c r="I25" s="2"/>
      <c r="J25" s="2"/>
      <c r="K25" s="2"/>
      <c r="L25" s="2"/>
      <c r="M25" s="2"/>
    </row>
    <row r="26" spans="2:13" x14ac:dyDescent="0.25">
      <c r="B26" s="51"/>
      <c r="C26" s="2"/>
      <c r="D26" s="2"/>
      <c r="E26" s="4"/>
      <c r="F26" s="4"/>
      <c r="G26" s="4"/>
      <c r="H26" s="2"/>
      <c r="I26" s="2"/>
      <c r="J26" s="2"/>
      <c r="K26" s="2"/>
      <c r="L26" s="2"/>
      <c r="M26" s="2"/>
    </row>
    <row r="27" spans="2:13" x14ac:dyDescent="0.25">
      <c r="B27" s="51"/>
      <c r="C27" s="2"/>
      <c r="D27" s="2"/>
      <c r="E27" s="4"/>
      <c r="F27" s="4"/>
      <c r="G27" s="4"/>
      <c r="H27" s="2"/>
      <c r="I27" s="2"/>
      <c r="J27" s="2"/>
      <c r="K27" s="2"/>
      <c r="L27" s="2"/>
      <c r="M27" s="2"/>
    </row>
    <row r="28" spans="2:13" x14ac:dyDescent="0.25">
      <c r="B28" s="51"/>
      <c r="C28" s="2"/>
      <c r="D28" s="2"/>
      <c r="E28" s="4"/>
      <c r="F28" s="4"/>
      <c r="G28" s="4"/>
      <c r="H28" s="2"/>
      <c r="I28" s="2"/>
      <c r="J28" s="2"/>
      <c r="K28" s="2"/>
      <c r="L28" s="2"/>
      <c r="M28" s="2"/>
    </row>
    <row r="29" spans="2:13" x14ac:dyDescent="0.25">
      <c r="B29" s="51"/>
      <c r="C29" s="2"/>
      <c r="D29" s="2"/>
      <c r="E29" s="4"/>
      <c r="F29" s="4"/>
      <c r="G29" s="4"/>
      <c r="H29" s="2"/>
      <c r="I29" s="2"/>
      <c r="J29" s="2"/>
      <c r="K29" s="2"/>
      <c r="L29" s="2"/>
      <c r="M29" s="2"/>
    </row>
    <row r="30" spans="2:13" x14ac:dyDescent="0.25">
      <c r="B30" s="51"/>
      <c r="C30" s="2"/>
      <c r="D30" s="2"/>
      <c r="E30" s="4"/>
      <c r="F30" s="4"/>
      <c r="G30" s="4"/>
      <c r="H30" s="2"/>
      <c r="I30" s="2"/>
      <c r="J30" s="2"/>
      <c r="K30" s="2"/>
      <c r="L30" s="2"/>
      <c r="M30" s="2"/>
    </row>
    <row r="31" spans="2:13" x14ac:dyDescent="0.25">
      <c r="B31" s="51"/>
      <c r="C31" s="2"/>
      <c r="D31" s="2"/>
      <c r="E31" s="4"/>
      <c r="F31" s="4"/>
      <c r="G31" s="4"/>
      <c r="H31" s="2"/>
      <c r="I31" s="2"/>
      <c r="J31" s="2"/>
      <c r="K31" s="2"/>
      <c r="L31" s="2"/>
      <c r="M31" s="2"/>
    </row>
    <row r="32" spans="2:13" x14ac:dyDescent="0.25">
      <c r="B32" s="51"/>
      <c r="C32" s="2"/>
      <c r="D32" s="2"/>
      <c r="E32" s="4"/>
      <c r="F32" s="4"/>
      <c r="G32" s="4"/>
      <c r="H32" s="2"/>
      <c r="I32" s="2"/>
      <c r="J32" s="2"/>
      <c r="K32" s="2"/>
      <c r="L32" s="2"/>
      <c r="M32" s="2"/>
    </row>
    <row r="33" spans="2:13" x14ac:dyDescent="0.25">
      <c r="B33" s="51"/>
      <c r="C33" s="2"/>
      <c r="D33" s="2"/>
      <c r="E33" s="4"/>
      <c r="F33" s="4"/>
      <c r="G33" s="4"/>
      <c r="H33" s="2"/>
      <c r="I33" s="2"/>
      <c r="J33" s="2"/>
      <c r="K33" s="2"/>
      <c r="L33" s="2"/>
      <c r="M33" s="2"/>
    </row>
    <row r="34" spans="2:13" x14ac:dyDescent="0.25">
      <c r="B34" s="51"/>
      <c r="C34" s="2"/>
      <c r="D34" s="2"/>
      <c r="E34" s="4"/>
      <c r="F34" s="4"/>
      <c r="G34" s="4"/>
      <c r="H34" s="2"/>
      <c r="I34" s="2"/>
      <c r="J34" s="2"/>
      <c r="K34" s="2"/>
      <c r="L34" s="2"/>
      <c r="M34" s="2"/>
    </row>
    <row r="35" spans="2:13" x14ac:dyDescent="0.25">
      <c r="B35" s="51"/>
      <c r="C35" s="2"/>
      <c r="D35" s="2"/>
      <c r="E35" s="4"/>
      <c r="F35" s="4"/>
      <c r="G35" s="4"/>
      <c r="H35" s="2"/>
      <c r="I35" s="2"/>
      <c r="J35" s="2"/>
      <c r="K35" s="2"/>
      <c r="L35" s="2"/>
      <c r="M35" s="2"/>
    </row>
    <row r="36" spans="2:13" x14ac:dyDescent="0.25">
      <c r="B36" s="51"/>
      <c r="C36" s="2"/>
      <c r="D36" s="2"/>
      <c r="E36" s="4"/>
      <c r="F36" s="4"/>
      <c r="G36" s="4"/>
      <c r="H36" s="2"/>
      <c r="I36" s="2"/>
      <c r="J36" s="2"/>
      <c r="K36" s="2"/>
      <c r="L36" s="2"/>
      <c r="M36" s="2"/>
    </row>
    <row r="37" spans="2:13" x14ac:dyDescent="0.25">
      <c r="B37" s="51"/>
      <c r="C37" s="2"/>
      <c r="D37" s="2"/>
      <c r="E37" s="4"/>
      <c r="F37" s="4"/>
      <c r="G37" s="4"/>
      <c r="H37" s="2"/>
      <c r="I37" s="2"/>
      <c r="J37" s="2"/>
      <c r="K37" s="2"/>
      <c r="L37" s="2"/>
      <c r="M37" s="2"/>
    </row>
    <row r="38" spans="2:13" x14ac:dyDescent="0.25">
      <c r="B38" s="51"/>
      <c r="C38" s="2"/>
      <c r="D38" s="2"/>
      <c r="E38" s="4"/>
      <c r="F38" s="4"/>
      <c r="G38" s="4"/>
      <c r="H38" s="2"/>
      <c r="I38" s="2"/>
      <c r="J38" s="2"/>
      <c r="K38" s="2"/>
      <c r="L38" s="2"/>
      <c r="M38" s="2"/>
    </row>
    <row r="39" spans="2:13" x14ac:dyDescent="0.25">
      <c r="B39" s="51"/>
      <c r="C39" s="2"/>
      <c r="D39" s="2"/>
      <c r="E39" s="4"/>
      <c r="F39" s="4"/>
      <c r="G39" s="4"/>
      <c r="H39" s="2"/>
      <c r="I39" s="2"/>
      <c r="J39" s="2"/>
      <c r="K39" s="2"/>
      <c r="L39" s="2"/>
      <c r="M39" s="2"/>
    </row>
    <row r="40" spans="2:13" x14ac:dyDescent="0.25">
      <c r="B40" s="51"/>
      <c r="C40" s="2"/>
      <c r="D40" s="2"/>
      <c r="E40" s="4"/>
      <c r="F40" s="4"/>
      <c r="G40" s="4"/>
      <c r="H40" s="2"/>
      <c r="I40" s="2"/>
      <c r="J40" s="2"/>
      <c r="K40" s="2"/>
      <c r="L40" s="2"/>
      <c r="M40" s="2"/>
    </row>
    <row r="41" spans="2:13" x14ac:dyDescent="0.25">
      <c r="B41" s="51"/>
      <c r="C41" s="2"/>
      <c r="D41" s="2"/>
      <c r="E41" s="4"/>
      <c r="F41" s="4"/>
      <c r="G41" s="4"/>
      <c r="H41" s="2"/>
      <c r="I41" s="2"/>
      <c r="J41" s="2"/>
      <c r="K41" s="2"/>
      <c r="L41" s="2"/>
      <c r="M41" s="2"/>
    </row>
    <row r="42" spans="2:13" ht="15.75" thickBot="1" x14ac:dyDescent="0.3">
      <c r="B42" s="51"/>
      <c r="C42" s="2"/>
      <c r="D42" s="2"/>
      <c r="E42" s="4"/>
      <c r="F42" s="4"/>
      <c r="G42" s="4"/>
      <c r="H42" s="2"/>
      <c r="I42" s="2"/>
      <c r="J42" s="2"/>
      <c r="K42" s="2"/>
      <c r="L42" s="2"/>
      <c r="M42" s="2"/>
    </row>
    <row r="43" spans="2:13" ht="15.75" thickBot="1" x14ac:dyDescent="0.3">
      <c r="K43" s="46" t="s">
        <v>93</v>
      </c>
      <c r="L43" s="47">
        <f>SUM(L20:L42)</f>
        <v>27568</v>
      </c>
      <c r="M43" s="48"/>
    </row>
    <row r="46" spans="2:13" x14ac:dyDescent="0.25">
      <c r="B46" s="79"/>
    </row>
  </sheetData>
  <mergeCells count="3">
    <mergeCell ref="C18:D18"/>
    <mergeCell ref="F18:G18"/>
    <mergeCell ref="I18:J18"/>
  </mergeCells>
  <pageMargins left="0.25" right="0.25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SUPPLIER RET PAGE 1</vt:lpstr>
      <vt:lpstr>SUPPLIER RET PAGE 2</vt:lpstr>
      <vt:lpstr>SCH Div 11A-065</vt:lpstr>
      <vt:lpstr>SCH Div 11A-160</vt:lpstr>
      <vt:lpstr>SCH Div 11A-125</vt:lpstr>
      <vt:lpstr>SCH Div 11A-130</vt:lpstr>
      <vt:lpstr>SCH Div 11B-065</vt:lpstr>
      <vt:lpstr>SCH Div 11B-160</vt:lpstr>
      <vt:lpstr>SCH Div 11B-125</vt:lpstr>
      <vt:lpstr>SCH Div 11B-130</vt:lpstr>
      <vt:lpstr>SCH Rec 1-065</vt:lpstr>
      <vt:lpstr>SCH Rec 1-160</vt:lpstr>
      <vt:lpstr>SCH Rec 1-125</vt:lpstr>
      <vt:lpstr>SCH Rec 1-130</vt:lpstr>
      <vt:lpstr>SCH Rec 2-065</vt:lpstr>
      <vt:lpstr>SCH Rec 2-160</vt:lpstr>
      <vt:lpstr>SCH Rec 2-125</vt:lpstr>
      <vt:lpstr>SCH Rec 2-130</vt:lpstr>
      <vt:lpstr>SCH Rec 2B-E00</vt:lpstr>
      <vt:lpstr>SCH Rec 2B-171</vt:lpstr>
      <vt:lpstr>SCH TRR 5A-065</vt:lpstr>
      <vt:lpstr>SCH TRR 5A-160</vt:lpstr>
      <vt:lpstr>SCH TRR 5A-228</vt:lpstr>
      <vt:lpstr>SCH 5C TRR-065</vt:lpstr>
      <vt:lpstr>SCH 5C TRR-160</vt:lpstr>
      <vt:lpstr>SCH 5C TRR-228</vt:lpstr>
      <vt:lpstr>SCH 5Q TRR-065</vt:lpstr>
      <vt:lpstr>SCH 5Q TRR-160</vt:lpstr>
      <vt:lpstr>SCH 5Q TRR-125</vt:lpstr>
      <vt:lpstr>SCH 5Q TRR-130</vt:lpstr>
      <vt:lpstr>SCH 7A TRR-065</vt:lpstr>
      <vt:lpstr>SCH 7A TRR-160</vt:lpstr>
      <vt:lpstr>SCH 7A TRR-125</vt:lpstr>
      <vt:lpstr>SCH 7A TRR-130</vt:lpstr>
      <vt:lpstr>SCH 7C TRR-130</vt:lpstr>
      <vt:lpstr>SCH 8 TRR-065</vt:lpstr>
      <vt:lpstr>SCH 8 TRR-160</vt:lpstr>
      <vt:lpstr>SCH 8 TRR-125</vt:lpstr>
      <vt:lpstr>SCH 8 TRR-130</vt:lpstr>
      <vt:lpstr>SCH 9C TRR-065</vt:lpstr>
      <vt:lpstr>SCH 9C TRR-160</vt:lpstr>
      <vt:lpstr>SCH 9C TRR-125</vt:lpstr>
      <vt:lpstr>SCH 9C TRR-130</vt:lpstr>
      <vt:lpstr>SCH 9E TRR-065</vt:lpstr>
      <vt:lpstr>SCH 9E TRR-160</vt:lpstr>
      <vt:lpstr>SCH 9E TRR-125</vt:lpstr>
      <vt:lpstr>SCH 9E TRR-130</vt:lpstr>
      <vt:lpstr>SCH 10A TRR-065</vt:lpstr>
      <vt:lpstr>SCH 10A TRR-160</vt:lpstr>
      <vt:lpstr>SCH 10A TRR-125</vt:lpstr>
      <vt:lpstr>SCH 10A TRR-130</vt:lpstr>
      <vt:lpstr>SCH 10B TRR-125</vt:lpstr>
      <vt:lpstr>SCH 10B TRR-130</vt:lpstr>
      <vt:lpstr>SCH 10Z TRR-065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2012-03-22T13:06:34Z</cp:lastPrinted>
  <dcterms:created xsi:type="dcterms:W3CDTF">2011-08-31T17:09:20Z</dcterms:created>
  <dcterms:modified xsi:type="dcterms:W3CDTF">2012-05-03T17:15:35Z</dcterms:modified>
</cp:coreProperties>
</file>